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Victory  Day-2018-20181213T145414Z-001\Victory  Day-2018\Back up for 16 th Decemeber\"/>
    </mc:Choice>
  </mc:AlternateContent>
  <bookViews>
    <workbookView xWindow="0" yWindow="0" windowWidth="20490" windowHeight="7755" tabRatio="439"/>
  </bookViews>
  <sheets>
    <sheet name="Cover" sheetId="8" r:id="rId1"/>
    <sheet name="Break Down" sheetId="1" r:id="rId2"/>
  </sheets>
  <definedNames>
    <definedName name="_xlnm.Print_Area" localSheetId="1">'Break Down'!$A$1:$J$93</definedName>
    <definedName name="_xlnm.Print_Area" localSheetId="0">Cover!$A$1:$F$34</definedName>
  </definedNames>
  <calcPr calcId="152511"/>
  <fileRecoveryPr repairLoad="1"/>
</workbook>
</file>

<file path=xl/calcChain.xml><?xml version="1.0" encoding="utf-8"?>
<calcChain xmlns="http://schemas.openxmlformats.org/spreadsheetml/2006/main">
  <c r="E29" i="1" l="1"/>
  <c r="F28" i="1"/>
  <c r="C92" i="1"/>
  <c r="C91" i="1"/>
  <c r="C89" i="1"/>
  <c r="C90" i="1"/>
  <c r="F20" i="1"/>
  <c r="F27" i="1"/>
  <c r="F26" i="1"/>
  <c r="F13" i="1"/>
  <c r="F12" i="1"/>
  <c r="F10" i="1"/>
  <c r="F11" i="1"/>
  <c r="A10" i="1"/>
  <c r="A11" i="1" s="1"/>
  <c r="A14" i="1" s="1"/>
  <c r="A15" i="1" s="1"/>
  <c r="A16" i="1" s="1"/>
  <c r="A17" i="1" s="1"/>
  <c r="A18" i="1" s="1"/>
  <c r="A19" i="1" s="1"/>
  <c r="A21" i="1" s="1"/>
  <c r="A22" i="1" s="1"/>
  <c r="A23" i="1" s="1"/>
  <c r="A24" i="1" s="1"/>
  <c r="A25" i="1" s="1"/>
  <c r="F25" i="1"/>
  <c r="F24" i="1"/>
  <c r="F23" i="1"/>
  <c r="F22" i="1"/>
  <c r="F21" i="1"/>
  <c r="F19" i="1"/>
  <c r="F18" i="1"/>
  <c r="F17" i="1"/>
  <c r="F14" i="1"/>
  <c r="F15" i="1"/>
  <c r="F16" i="1"/>
  <c r="F29" i="1"/>
  <c r="G12" i="1" s="1"/>
  <c r="H29" i="1"/>
  <c r="C81" i="1"/>
  <c r="C77" i="1"/>
  <c r="C88" i="1"/>
  <c r="C17" i="8" s="1"/>
  <c r="C87" i="1"/>
  <c r="C18" i="8" s="1"/>
  <c r="C86" i="1"/>
  <c r="C85" i="1"/>
  <c r="C84" i="1"/>
  <c r="C83" i="1"/>
  <c r="C82" i="1"/>
  <c r="C80" i="1"/>
  <c r="C79" i="1"/>
  <c r="C78" i="1"/>
  <c r="B4" i="1"/>
  <c r="B33" i="1" s="1"/>
  <c r="F9" i="1"/>
  <c r="C19" i="8"/>
  <c r="H51" i="1"/>
  <c r="J32" i="1" s="1"/>
  <c r="H71" i="1"/>
  <c r="I53" i="1" s="1"/>
  <c r="B3" i="1"/>
  <c r="B32" i="1" s="1"/>
  <c r="F39" i="1"/>
  <c r="I32" i="1"/>
  <c r="G8" i="1"/>
  <c r="F8" i="1"/>
  <c r="F70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F56" i="1"/>
  <c r="G56" i="1"/>
  <c r="F50" i="1"/>
  <c r="G50" i="1"/>
  <c r="F49" i="1"/>
  <c r="G49" i="1"/>
  <c r="F48" i="1"/>
  <c r="F47" i="1"/>
  <c r="F46" i="1"/>
  <c r="F45" i="1"/>
  <c r="F44" i="1"/>
  <c r="F43" i="1"/>
  <c r="F42" i="1"/>
  <c r="F41" i="1"/>
  <c r="F40" i="1"/>
  <c r="F38" i="1"/>
  <c r="F37" i="1"/>
  <c r="F36" i="1"/>
  <c r="I71" i="1"/>
  <c r="I29" i="1"/>
  <c r="I73" i="1" s="1"/>
  <c r="I74" i="1" s="1"/>
  <c r="I51" i="1"/>
  <c r="E51" i="1"/>
  <c r="E71" i="1"/>
  <c r="F57" i="1"/>
  <c r="F67" i="1"/>
  <c r="F69" i="1"/>
  <c r="F58" i="1"/>
  <c r="F59" i="1"/>
  <c r="F60" i="1"/>
  <c r="F61" i="1"/>
  <c r="F62" i="1"/>
  <c r="F63" i="1"/>
  <c r="F64" i="1"/>
  <c r="F65" i="1"/>
  <c r="F66" i="1"/>
  <c r="F68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25" i="1"/>
  <c r="G21" i="1"/>
  <c r="G22" i="1"/>
  <c r="G23" i="1"/>
  <c r="G24" i="1"/>
  <c r="G19" i="1"/>
  <c r="G17" i="1"/>
  <c r="G18" i="1"/>
  <c r="G16" i="1"/>
  <c r="G15" i="1"/>
  <c r="G14" i="1"/>
  <c r="H73" i="1" l="1"/>
  <c r="G28" i="1"/>
  <c r="G20" i="1"/>
  <c r="C93" i="1"/>
  <c r="C16" i="8" s="1"/>
  <c r="G27" i="1"/>
  <c r="G26" i="1"/>
  <c r="G51" i="1"/>
  <c r="G13" i="1"/>
  <c r="G71" i="1"/>
  <c r="E73" i="1"/>
  <c r="C12" i="8" s="1"/>
  <c r="C20" i="8" s="1"/>
  <c r="J4" i="1" s="1"/>
  <c r="E74" i="1" s="1"/>
  <c r="G11" i="1"/>
  <c r="F73" i="1"/>
  <c r="G10" i="1"/>
  <c r="G9" i="1"/>
  <c r="G29" i="1" l="1"/>
  <c r="G73" i="1" s="1"/>
  <c r="C22" i="8"/>
  <c r="C23" i="8" s="1"/>
  <c r="C21" i="8"/>
  <c r="I4" i="1" l="1"/>
  <c r="I33" i="1" s="1"/>
</calcChain>
</file>

<file path=xl/sharedStrings.xml><?xml version="1.0" encoding="utf-8"?>
<sst xmlns="http://schemas.openxmlformats.org/spreadsheetml/2006/main" count="193" uniqueCount="139">
  <si>
    <t>OPERATION BREAK DOWN SHEET</t>
  </si>
  <si>
    <t>M/C</t>
  </si>
  <si>
    <t>S/N</t>
  </si>
  <si>
    <t>3T O/L</t>
  </si>
  <si>
    <t>4T O/L</t>
  </si>
  <si>
    <t>5T O/L</t>
  </si>
  <si>
    <t>NO</t>
  </si>
  <si>
    <t>OPERATION</t>
  </si>
  <si>
    <t>S.M.V</t>
  </si>
  <si>
    <t>TGT</t>
  </si>
  <si>
    <t>MAN</t>
  </si>
  <si>
    <t>LVL</t>
  </si>
  <si>
    <t>TOTAL</t>
  </si>
  <si>
    <t>TOTAL S.M.V</t>
  </si>
  <si>
    <t>PREPARED BY</t>
  </si>
  <si>
    <t>_____________________</t>
  </si>
  <si>
    <t>LINE NO</t>
  </si>
  <si>
    <t>ALLOCATED QTY PER LINE</t>
  </si>
  <si>
    <t>CHECK BY</t>
  </si>
  <si>
    <t>MANUAL</t>
  </si>
  <si>
    <t>REQ</t>
  </si>
  <si>
    <t>RATE</t>
  </si>
  <si>
    <t>LAY</t>
  </si>
  <si>
    <t>OUT</t>
  </si>
  <si>
    <t>/Dz</t>
  </si>
  <si>
    <t>O/L</t>
  </si>
  <si>
    <t>ITEM</t>
  </si>
  <si>
    <t>NO OF WOR</t>
  </si>
  <si>
    <t>PCS Per MACHINE / COST Per GARMENT</t>
  </si>
  <si>
    <t>MACHINE TYPE</t>
  </si>
  <si>
    <t>APPROVED BY,</t>
  </si>
  <si>
    <t>________________________</t>
  </si>
  <si>
    <t>GRAND TOTAL</t>
  </si>
  <si>
    <t>100% TARGET PER HOUR</t>
  </si>
  <si>
    <t>STANDARD MINUTE VALUE (SMV) &amp; LAY OUT</t>
  </si>
  <si>
    <t>TGT Per Hr</t>
  </si>
  <si>
    <t>W/O #</t>
  </si>
  <si>
    <t>ORDER QTY</t>
  </si>
  <si>
    <t>Model</t>
  </si>
  <si>
    <t>ITEM DESCRIPTION</t>
  </si>
  <si>
    <t>Brand</t>
  </si>
  <si>
    <t>Item</t>
  </si>
  <si>
    <t>Work order</t>
  </si>
  <si>
    <t>FABRIC</t>
  </si>
  <si>
    <t>APPROVED  BY</t>
  </si>
  <si>
    <t>Button hole</t>
  </si>
  <si>
    <t>KANSAI</t>
  </si>
  <si>
    <t>BRAND/COLLECTION</t>
  </si>
  <si>
    <t>2T F/L (Chain)</t>
  </si>
  <si>
    <t>A</t>
  </si>
  <si>
    <t>A1</t>
  </si>
  <si>
    <t>A2</t>
  </si>
  <si>
    <t>A3</t>
  </si>
  <si>
    <t>A4</t>
  </si>
  <si>
    <t>B</t>
  </si>
  <si>
    <t>B1</t>
  </si>
  <si>
    <t>B2</t>
  </si>
  <si>
    <t>B3</t>
  </si>
  <si>
    <t>B4</t>
  </si>
  <si>
    <t>C</t>
  </si>
  <si>
    <t>C1</t>
  </si>
  <si>
    <t>C2</t>
  </si>
  <si>
    <t>C3</t>
  </si>
  <si>
    <t>C4</t>
  </si>
  <si>
    <t>D</t>
  </si>
  <si>
    <t>D1</t>
  </si>
  <si>
    <t>D2</t>
  </si>
  <si>
    <t>D3</t>
  </si>
  <si>
    <t>D4</t>
  </si>
  <si>
    <t>E</t>
  </si>
  <si>
    <t>E1</t>
  </si>
  <si>
    <t>E2</t>
  </si>
  <si>
    <t>E3</t>
  </si>
  <si>
    <t>E4</t>
  </si>
  <si>
    <t>F</t>
  </si>
  <si>
    <t>F1</t>
  </si>
  <si>
    <t>F2</t>
  </si>
  <si>
    <t>F3</t>
  </si>
  <si>
    <t>F4</t>
  </si>
  <si>
    <t>NO OF HLPS</t>
  </si>
  <si>
    <t>Att</t>
  </si>
  <si>
    <t>Seam Length</t>
  </si>
  <si>
    <t>Attachments</t>
  </si>
  <si>
    <t>Foots</t>
  </si>
  <si>
    <t>M/C Type</t>
  </si>
  <si>
    <t>TGT Per Hr 100%</t>
  </si>
  <si>
    <t>Machine Operations</t>
  </si>
  <si>
    <t>Hand Operations</t>
  </si>
  <si>
    <t>Finishing Operations</t>
  </si>
  <si>
    <t>STYLE NO</t>
  </si>
  <si>
    <t>PO NO</t>
  </si>
  <si>
    <t>FRONT PART</t>
  </si>
  <si>
    <t>Helper</t>
  </si>
  <si>
    <t>D/N</t>
  </si>
  <si>
    <t>Chain stc</t>
  </si>
  <si>
    <t>IE MANAGER</t>
  </si>
  <si>
    <t>Button Attach</t>
  </si>
  <si>
    <t>F/O/A</t>
  </si>
  <si>
    <t xml:space="preserve"> F/L</t>
  </si>
  <si>
    <t>No of Manpower</t>
  </si>
  <si>
    <t>Man &amp; M/C REQUIREMENT</t>
  </si>
  <si>
    <t>O/L (Chain)</t>
  </si>
  <si>
    <t>100% TARGET PER DAY ( 10 HOURS )</t>
  </si>
  <si>
    <t>OPEX GROUP</t>
  </si>
  <si>
    <t>Twill</t>
  </si>
  <si>
    <t>Total Manpower</t>
  </si>
  <si>
    <t>Operator:</t>
  </si>
  <si>
    <t>Helper:</t>
  </si>
  <si>
    <t>Ironman:</t>
  </si>
  <si>
    <t>Ironman</t>
  </si>
  <si>
    <t>Work Study Officer</t>
  </si>
  <si>
    <t>Asst. Manager IE</t>
  </si>
  <si>
    <t>IE Manager</t>
  </si>
  <si>
    <t>WORK STUDY OFFICER</t>
  </si>
  <si>
    <t>ASST. MANAGER IE</t>
  </si>
  <si>
    <t>70% TARGET PER HOUR</t>
  </si>
  <si>
    <t>70% TARGET PER DAY ( 10 HOURS )</t>
  </si>
  <si>
    <t>Front Two part O/L</t>
  </si>
  <si>
    <t>Front two part joint</t>
  </si>
  <si>
    <t>Btn placket making mark &amp; Make</t>
  </si>
  <si>
    <t>Solder joint</t>
  </si>
  <si>
    <t>Slv rolling</t>
  </si>
  <si>
    <t>Ticken tack at back part</t>
  </si>
  <si>
    <t>Ticken Mark at back part</t>
  </si>
  <si>
    <t>Slv joint</t>
  </si>
  <si>
    <t>Side joint</t>
  </si>
  <si>
    <t>Hanger loop tack</t>
  </si>
  <si>
    <t>Neck tape joint with body</t>
  </si>
  <si>
    <t>Neck top stt.</t>
  </si>
  <si>
    <t>Back Hem tape joint with body</t>
  </si>
  <si>
    <t>Back Hem tape Top stt.</t>
  </si>
  <si>
    <t>Front Hem tape joint with body</t>
  </si>
  <si>
    <t>Front Hem tape Top stt.</t>
  </si>
  <si>
    <t>Tack at under arm</t>
  </si>
  <si>
    <t>Btn loop Make &amp; joint</t>
  </si>
  <si>
    <t>Hanger loop, Btn loop measer &amp; Cut</t>
  </si>
  <si>
    <t>=Cover!C7</t>
  </si>
  <si>
    <t>Main lbl joint</t>
  </si>
  <si>
    <t>Blouse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</si>
</sst>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Rs.&quot;* #,##0.00_);_(&quot;Rs.&quot;* \(#,##0.00\);_(&quot;Rs.&quot;* &quot;-&quot;??_);_(@_)"/>
    <numFmt numFmtId="165" formatCode="@* \:"/>
    <numFmt numFmtId="166" formatCode="0.0"/>
    <numFmt numFmtId="167" formatCode="00"/>
  </numFmts>
  <fonts count="29" x14ac:knownFonts="1">
    <font>
      <sz val="10"/>
      <name val="Arial"/>
    </font>
    <font>
      <sz val="10"/>
      <name val="Arial"/>
      <family val="2"/>
    </font>
    <font>
      <b/>
      <sz val="12"/>
      <name val="Arial Narrow"/>
      <family val="2"/>
    </font>
    <font>
      <b/>
      <u/>
      <sz val="14"/>
      <name val="Arial Narrow"/>
      <family val="2"/>
    </font>
    <font>
      <sz val="10"/>
      <name val="Arial Narrow"/>
      <family val="2"/>
    </font>
    <font>
      <b/>
      <i/>
      <u/>
      <sz val="14"/>
      <name val="Arial Narrow"/>
      <family val="2"/>
    </font>
    <font>
      <b/>
      <u/>
      <sz val="11"/>
      <name val="Arial Narrow"/>
      <family val="2"/>
    </font>
    <font>
      <b/>
      <sz val="24"/>
      <color indexed="10"/>
      <name val="Arial Narrow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u/>
      <sz val="10"/>
      <name val="Arial Narrow"/>
      <family val="2"/>
    </font>
    <font>
      <sz val="14"/>
      <name val="Arial Narrow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b/>
      <sz val="10"/>
      <color indexed="18"/>
      <name val="Arial Narrow"/>
      <family val="2"/>
    </font>
    <font>
      <b/>
      <sz val="10"/>
      <color indexed="12"/>
      <name val="Arial Narrow"/>
      <family val="2"/>
    </font>
    <font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0"/>
      <color indexed="59"/>
      <name val="Arial Narrow"/>
      <family val="2"/>
    </font>
    <font>
      <sz val="10"/>
      <color indexed="16"/>
      <name val="Arial Narrow"/>
      <family val="2"/>
    </font>
    <font>
      <b/>
      <sz val="10"/>
      <color indexed="10"/>
      <name val="Arial Narrow"/>
      <family val="2"/>
    </font>
    <font>
      <b/>
      <u/>
      <sz val="10"/>
      <color indexed="12"/>
      <name val="Arial Narrow"/>
      <family val="2"/>
    </font>
    <font>
      <b/>
      <sz val="14"/>
      <color indexed="12"/>
      <name val="Arial Narrow"/>
      <family val="2"/>
    </font>
    <font>
      <b/>
      <sz val="10"/>
      <name val="Times New Roman"/>
      <family val="1"/>
    </font>
    <font>
      <b/>
      <sz val="16"/>
      <name val="Arial Narrow"/>
      <family val="2"/>
    </font>
    <font>
      <b/>
      <sz val="10"/>
      <color rgb="FF6600FF"/>
      <name val="Arial Narrow"/>
      <family val="2"/>
    </font>
    <font>
      <b/>
      <sz val="10"/>
      <color theme="0"/>
      <name val="Arial Narro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4">
    <xf numFmtId="0" fontId="0" fillId="0" borderId="0" xfId="0"/>
    <xf numFmtId="165" fontId="2" fillId="0" borderId="0" xfId="0" applyNumberFormat="1" applyFont="1" applyAlignment="1" applyProtection="1">
      <alignment vertical="center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49" fontId="4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horizontal="left"/>
    </xf>
    <xf numFmtId="49" fontId="4" fillId="0" borderId="0" xfId="0" applyNumberFormat="1" applyFont="1" applyProtection="1"/>
    <xf numFmtId="165" fontId="10" fillId="0" borderId="0" xfId="0" applyNumberFormat="1" applyFont="1" applyAlignment="1" applyProtection="1">
      <alignment vertical="center"/>
    </xf>
    <xf numFmtId="2" fontId="9" fillId="0" borderId="0" xfId="0" applyNumberFormat="1" applyFont="1" applyAlignment="1" applyProtection="1">
      <alignment horizontal="right" vertical="center"/>
    </xf>
    <xf numFmtId="1" fontId="11" fillId="0" borderId="0" xfId="0" applyNumberFormat="1" applyFont="1" applyAlignment="1" applyProtection="1">
      <alignment horizontal="right" vertical="center"/>
      <protection locked="0"/>
    </xf>
    <xf numFmtId="1" fontId="9" fillId="0" borderId="0" xfId="0" applyNumberFormat="1" applyFont="1" applyAlignment="1" applyProtection="1">
      <alignment horizontal="right" vertical="center"/>
    </xf>
    <xf numFmtId="2" fontId="9" fillId="0" borderId="0" xfId="1" applyNumberFormat="1" applyFont="1" applyAlignment="1" applyProtection="1">
      <alignment horizontal="right" vertical="center"/>
    </xf>
    <xf numFmtId="164" fontId="9" fillId="0" borderId="0" xfId="1" applyFont="1" applyAlignment="1" applyProtection="1">
      <alignment horizontal="right" vertical="center"/>
    </xf>
    <xf numFmtId="0" fontId="10" fillId="0" borderId="0" xfId="0" applyFont="1" applyAlignment="1" applyProtection="1">
      <alignment horizontal="left"/>
    </xf>
    <xf numFmtId="0" fontId="12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4" fillId="0" borderId="0" xfId="0" applyFont="1" applyFill="1" applyAlignment="1" applyProtection="1">
      <alignment horizontal="center"/>
    </xf>
    <xf numFmtId="0" fontId="4" fillId="0" borderId="0" xfId="0" applyFont="1" applyFill="1" applyProtection="1"/>
    <xf numFmtId="0" fontId="13" fillId="0" borderId="0" xfId="0" applyFont="1" applyProtection="1"/>
    <xf numFmtId="165" fontId="8" fillId="0" borderId="0" xfId="0" applyNumberFormat="1" applyFont="1" applyAlignment="1" applyProtection="1">
      <alignment horizontal="left" vertical="center"/>
    </xf>
    <xf numFmtId="49" fontId="14" fillId="0" borderId="0" xfId="0" applyNumberFormat="1" applyFont="1" applyBorder="1" applyAlignment="1" applyProtection="1">
      <alignment vertical="center"/>
      <protection locked="0"/>
    </xf>
    <xf numFmtId="165" fontId="15" fillId="0" borderId="0" xfId="0" applyNumberFormat="1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164" fontId="14" fillId="0" borderId="0" xfId="1" applyFont="1" applyBorder="1" applyAlignment="1" applyProtection="1">
      <alignment vertical="center"/>
      <protection locked="0"/>
    </xf>
    <xf numFmtId="165" fontId="15" fillId="0" borderId="0" xfId="0" applyNumberFormat="1" applyFont="1" applyBorder="1" applyAlignment="1" applyProtection="1">
      <alignment horizontal="left" vertical="center"/>
    </xf>
    <xf numFmtId="1" fontId="14" fillId="0" borderId="0" xfId="0" applyNumberFormat="1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Border="1" applyProtection="1"/>
    <xf numFmtId="0" fontId="4" fillId="0" borderId="1" xfId="0" applyFont="1" applyFill="1" applyBorder="1" applyAlignment="1" applyProtection="1">
      <alignment horizontal="center"/>
    </xf>
    <xf numFmtId="165" fontId="2" fillId="0" borderId="1" xfId="0" applyNumberFormat="1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/>
    </xf>
    <xf numFmtId="0" fontId="18" fillId="0" borderId="0" xfId="0" applyFont="1" applyFill="1" applyProtection="1"/>
    <xf numFmtId="165" fontId="10" fillId="0" borderId="0" xfId="0" applyNumberFormat="1" applyFont="1" applyAlignment="1" applyProtection="1">
      <alignment horizontal="left"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17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1" fontId="17" fillId="0" borderId="0" xfId="0" applyNumberFormat="1" applyFont="1" applyAlignment="1" applyProtection="1">
      <alignment horizontal="center" vertical="center"/>
    </xf>
    <xf numFmtId="0" fontId="4" fillId="0" borderId="0" xfId="0" applyFont="1" applyFill="1" applyBorder="1" applyProtection="1"/>
    <xf numFmtId="0" fontId="17" fillId="0" borderId="0" xfId="0" applyFont="1" applyAlignment="1" applyProtection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/>
    </xf>
    <xf numFmtId="0" fontId="20" fillId="0" borderId="3" xfId="0" applyFont="1" applyFill="1" applyBorder="1" applyAlignment="1" applyProtection="1">
      <alignment horizontal="center" vertical="center"/>
    </xf>
    <xf numFmtId="49" fontId="17" fillId="0" borderId="0" xfId="0" applyNumberFormat="1" applyFont="1" applyFill="1" applyBorder="1" applyAlignment="1" applyProtection="1">
      <alignment horizontal="center" vertical="center" wrapText="1"/>
    </xf>
    <xf numFmtId="1" fontId="16" fillId="0" borderId="0" xfId="0" applyNumberFormat="1" applyFont="1" applyAlignment="1" applyProtection="1">
      <alignment horizontal="center" vertical="center" wrapText="1"/>
    </xf>
    <xf numFmtId="167" fontId="4" fillId="0" borderId="4" xfId="0" applyNumberFormat="1" applyFont="1" applyBorder="1" applyAlignment="1" applyProtection="1">
      <alignment horizontal="left" vertical="center"/>
      <protection locked="0"/>
    </xf>
    <xf numFmtId="0" fontId="10" fillId="0" borderId="5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0" fillId="0" borderId="6" xfId="0" applyFont="1" applyBorder="1" applyAlignment="1" applyProtection="1">
      <alignment horizontal="center" vertical="center"/>
    </xf>
    <xf numFmtId="2" fontId="10" fillId="0" borderId="0" xfId="0" applyNumberFormat="1" applyFont="1" applyFill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 vertical="center"/>
    </xf>
    <xf numFmtId="2" fontId="10" fillId="0" borderId="7" xfId="0" applyNumberFormat="1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167" fontId="4" fillId="0" borderId="3" xfId="0" quotePrefix="1" applyNumberFormat="1" applyFont="1" applyBorder="1" applyAlignment="1" applyProtection="1">
      <alignment horizontal="center" vertical="center"/>
    </xf>
    <xf numFmtId="167" fontId="10" fillId="0" borderId="4" xfId="0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2" fontId="18" fillId="0" borderId="3" xfId="0" applyNumberFormat="1" applyFont="1" applyBorder="1" applyAlignment="1" applyProtection="1">
      <alignment horizontal="center" vertical="center"/>
      <protection locked="0"/>
    </xf>
    <xf numFmtId="1" fontId="21" fillId="0" borderId="3" xfId="0" applyNumberFormat="1" applyFont="1" applyBorder="1" applyAlignment="1" applyProtection="1">
      <alignment horizontal="center" vertical="center"/>
    </xf>
    <xf numFmtId="2" fontId="18" fillId="0" borderId="3" xfId="0" applyNumberFormat="1" applyFont="1" applyBorder="1" applyAlignment="1" applyProtection="1">
      <alignment horizontal="center"/>
    </xf>
    <xf numFmtId="166" fontId="17" fillId="0" borderId="3" xfId="0" applyNumberFormat="1" applyFont="1" applyFill="1" applyBorder="1" applyAlignment="1" applyProtection="1">
      <alignment horizontal="center"/>
      <protection locked="0"/>
    </xf>
    <xf numFmtId="2" fontId="18" fillId="0" borderId="4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Alignment="1" applyProtection="1">
      <alignment horizontal="center"/>
      <protection locked="0"/>
    </xf>
    <xf numFmtId="2" fontId="4" fillId="0" borderId="0" xfId="0" applyNumberFormat="1" applyFont="1" applyFill="1" applyAlignment="1" applyProtection="1">
      <alignment horizontal="center"/>
      <protection locked="0"/>
    </xf>
    <xf numFmtId="1" fontId="17" fillId="0" borderId="3" xfId="0" applyNumberFormat="1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horizontal="center" vertical="center"/>
    </xf>
    <xf numFmtId="2" fontId="22" fillId="0" borderId="3" xfId="0" applyNumberFormat="1" applyFont="1" applyBorder="1" applyAlignment="1" applyProtection="1">
      <alignment horizontal="center" vertical="center"/>
    </xf>
    <xf numFmtId="2" fontId="10" fillId="0" borderId="3" xfId="0" applyNumberFormat="1" applyFont="1" applyBorder="1" applyAlignment="1" applyProtection="1">
      <alignment horizontal="center" vertical="center"/>
    </xf>
    <xf numFmtId="2" fontId="22" fillId="0" borderId="9" xfId="0" applyNumberFormat="1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2" fontId="22" fillId="0" borderId="10" xfId="0" applyNumberFormat="1" applyFont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/>
    </xf>
    <xf numFmtId="2" fontId="21" fillId="0" borderId="0" xfId="0" applyNumberFormat="1" applyFont="1" applyFill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/>
    </xf>
    <xf numFmtId="0" fontId="17" fillId="0" borderId="0" xfId="0" applyFont="1" applyBorder="1" applyAlignment="1" applyProtection="1">
      <alignment horizontal="left" vertical="center" indent="1"/>
    </xf>
    <xf numFmtId="0" fontId="17" fillId="0" borderId="0" xfId="0" applyNumberFormat="1" applyFont="1" applyAlignment="1" applyProtection="1">
      <alignment horizontal="left" vertical="center"/>
    </xf>
    <xf numFmtId="165" fontId="10" fillId="0" borderId="0" xfId="0" applyNumberFormat="1" applyFont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center"/>
    </xf>
    <xf numFmtId="0" fontId="18" fillId="0" borderId="3" xfId="0" applyFont="1" applyBorder="1" applyAlignment="1" applyProtection="1">
      <alignment horizontal="center" vertical="center"/>
      <protection locked="0"/>
    </xf>
    <xf numFmtId="0" fontId="22" fillId="0" borderId="3" xfId="0" applyFont="1" applyBorder="1" applyAlignment="1" applyProtection="1">
      <alignment horizontal="center" vertical="center"/>
    </xf>
    <xf numFmtId="1" fontId="22" fillId="0" borderId="9" xfId="0" applyNumberFormat="1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2" fontId="17" fillId="0" borderId="0" xfId="0" applyNumberFormat="1" applyFont="1" applyFill="1" applyBorder="1" applyAlignment="1" applyProtection="1">
      <alignment horizontal="center" vertical="center"/>
    </xf>
    <xf numFmtId="1" fontId="17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/>
    </xf>
    <xf numFmtId="2" fontId="18" fillId="0" borderId="3" xfId="0" applyNumberFormat="1" applyFont="1" applyBorder="1" applyAlignment="1" applyProtection="1">
      <alignment horizontal="center"/>
      <protection locked="0"/>
    </xf>
    <xf numFmtId="167" fontId="4" fillId="0" borderId="2" xfId="0" quotePrefix="1" applyNumberFormat="1" applyFont="1" applyBorder="1" applyAlignment="1" applyProtection="1">
      <alignment horizontal="center" vertical="center"/>
    </xf>
    <xf numFmtId="167" fontId="4" fillId="0" borderId="0" xfId="0" applyNumberFormat="1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/>
    </xf>
    <xf numFmtId="2" fontId="18" fillId="0" borderId="0" xfId="0" applyNumberFormat="1" applyFont="1" applyBorder="1" applyAlignment="1" applyProtection="1">
      <alignment horizontal="center" vertical="center"/>
    </xf>
    <xf numFmtId="1" fontId="21" fillId="0" borderId="0" xfId="0" applyNumberFormat="1" applyFont="1" applyBorder="1" applyAlignment="1" applyProtection="1">
      <alignment horizontal="center" vertical="center"/>
    </xf>
    <xf numFmtId="2" fontId="18" fillId="0" borderId="0" xfId="0" applyNumberFormat="1" applyFont="1" applyBorder="1" applyAlignment="1" applyProtection="1">
      <alignment horizontal="center"/>
    </xf>
    <xf numFmtId="1" fontId="22" fillId="0" borderId="3" xfId="0" applyNumberFormat="1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/>
    </xf>
    <xf numFmtId="0" fontId="4" fillId="0" borderId="4" xfId="0" applyNumberFormat="1" applyFont="1" applyBorder="1" applyAlignment="1" applyProtection="1">
      <alignment horizontal="left" vertical="center"/>
      <protection locked="0"/>
    </xf>
    <xf numFmtId="1" fontId="4" fillId="0" borderId="3" xfId="0" applyNumberFormat="1" applyFont="1" applyBorder="1" applyAlignment="1" applyProtection="1">
      <alignment horizontal="center"/>
    </xf>
    <xf numFmtId="1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1" fontId="22" fillId="0" borderId="0" xfId="0" applyNumberFormat="1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49" fontId="24" fillId="0" borderId="0" xfId="0" applyNumberFormat="1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top"/>
    </xf>
    <xf numFmtId="0" fontId="25" fillId="0" borderId="0" xfId="0" applyFont="1" applyAlignment="1" applyProtection="1">
      <alignment vertical="top"/>
    </xf>
    <xf numFmtId="0" fontId="4" fillId="0" borderId="0" xfId="0" applyFont="1" applyBorder="1" applyAlignment="1" applyProtection="1">
      <alignment vertical="center"/>
    </xf>
    <xf numFmtId="166" fontId="22" fillId="0" borderId="9" xfId="0" applyNumberFormat="1" applyFont="1" applyBorder="1" applyAlignment="1" applyProtection="1">
      <alignment horizontal="center" vertical="center"/>
    </xf>
    <xf numFmtId="166" fontId="22" fillId="0" borderId="3" xfId="0" applyNumberFormat="1" applyFont="1" applyBorder="1" applyAlignment="1" applyProtection="1">
      <alignment horizontal="center" vertical="center"/>
    </xf>
    <xf numFmtId="165" fontId="27" fillId="0" borderId="0" xfId="0" applyNumberFormat="1" applyFont="1" applyAlignment="1" applyProtection="1">
      <alignment vertical="center"/>
    </xf>
    <xf numFmtId="2" fontId="18" fillId="0" borderId="9" xfId="0" applyNumberFormat="1" applyFont="1" applyBorder="1" applyAlignment="1" applyProtection="1">
      <alignment horizontal="center"/>
    </xf>
    <xf numFmtId="166" fontId="17" fillId="0" borderId="9" xfId="0" applyNumberFormat="1" applyFont="1" applyFill="1" applyBorder="1" applyAlignment="1" applyProtection="1">
      <alignment horizontal="center"/>
      <protection locked="0"/>
    </xf>
    <xf numFmtId="2" fontId="18" fillId="0" borderId="10" xfId="0" applyNumberFormat="1" applyFont="1" applyBorder="1" applyAlignment="1" applyProtection="1">
      <alignment horizontal="center"/>
      <protection locked="0"/>
    </xf>
    <xf numFmtId="49" fontId="28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vertical="top"/>
    </xf>
    <xf numFmtId="0" fontId="3" fillId="0" borderId="0" xfId="0" applyFont="1" applyAlignment="1" applyProtection="1">
      <alignment horizontal="center"/>
    </xf>
    <xf numFmtId="0" fontId="12" fillId="0" borderId="0" xfId="0" applyFont="1" applyBorder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6" fillId="0" borderId="0" xfId="0" applyNumberFormat="1" applyFont="1" applyAlignment="1" applyProtection="1">
      <alignment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167" fontId="19" fillId="0" borderId="1" xfId="0" applyNumberFormat="1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165" fontId="10" fillId="0" borderId="0" xfId="0" applyNumberFormat="1" applyFont="1" applyAlignment="1" applyProtection="1">
      <alignment horizontal="lef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horizontal="left"/>
    </xf>
    <xf numFmtId="165" fontId="15" fillId="0" borderId="0" xfId="0" applyNumberFormat="1" applyFont="1" applyAlignment="1" applyProtection="1">
      <alignment horizontal="center" vertical="center"/>
    </xf>
    <xf numFmtId="0" fontId="17" fillId="0" borderId="0" xfId="0" applyNumberFormat="1" applyFont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/>
    </xf>
    <xf numFmtId="2" fontId="18" fillId="0" borderId="0" xfId="0" applyNumberFormat="1" applyFont="1" applyBorder="1" applyAlignment="1" applyProtection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180975</xdr:colOff>
      <xdr:row>9</xdr:row>
      <xdr:rowOff>0</xdr:rowOff>
    </xdr:from>
    <xdr:to>
      <xdr:col>4</xdr:col>
      <xdr:colOff>228600</xdr:colOff>
      <xdr:row>18</xdr:row>
      <xdr:rowOff>190500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848100" y="2324100"/>
          <a:ext cx="1533525" cy="177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sng" strike="noStrike">
              <a:solidFill>
                <a:srgbClr val="000000"/>
              </a:solidFill>
              <a:latin typeface="Times New Roman"/>
              <a:cs typeface="Times New Roman"/>
            </a:rPr>
            <a:t>Sketch - Front</a:t>
          </a:r>
        </a:p>
      </xdr:txBody>
    </xdr:sp>
    <xdr:clientData/>
  </xdr:twoCellAnchor>
  <xdr:twoCellAnchor>
    <xdr:from>
      <xdr:col>3</xdr:col>
      <xdr:colOff>180975</xdr:colOff>
      <xdr:row>18</xdr:row>
      <xdr:rowOff>228600</xdr:rowOff>
    </xdr:from>
    <xdr:to>
      <xdr:col>4</xdr:col>
      <xdr:colOff>228600</xdr:colOff>
      <xdr:row>25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848100" y="4133850"/>
          <a:ext cx="1533525" cy="1771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1" u="sng" strike="noStrike">
              <a:solidFill>
                <a:srgbClr val="000000"/>
              </a:solidFill>
              <a:latin typeface="Times New Roman"/>
              <a:cs typeface="Times New Roman"/>
            </a:rPr>
            <a:t>Sketch - Back</a:t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5</xdr:col>
      <xdr:colOff>333375</xdr:colOff>
      <xdr:row>34</xdr:row>
      <xdr:rowOff>28575</xdr:rowOff>
    </xdr:to>
    <xdr:sp macro="" textlink="">
      <xdr:nvSpPr>
        <xdr:cNvPr id="147439" name="AutoShape 17"/>
        <xdr:cNvSpPr>
          <a:spLocks noChangeArrowheads="1"/>
        </xdr:cNvSpPr>
      </xdr:nvSpPr>
      <xdr:spPr bwMode="auto">
        <a:xfrm>
          <a:off x="19050" y="28575"/>
          <a:ext cx="5953125" cy="9505950"/>
        </a:xfrm>
        <a:prstGeom prst="flowChartProcess">
          <a:avLst/>
        </a:prstGeom>
        <a:noFill/>
        <a:ln w="984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7"/>
  <sheetViews>
    <sheetView tabSelected="1" workbookViewId="0">
      <selection activeCell="I5" sqref="I5"/>
    </sheetView>
  </sheetViews>
  <sheetFormatPr defaultRowHeight="12.75" x14ac:dyDescent="0.2"/>
  <cols>
    <col min="1" max="1" width="4.5703125" style="2" customWidth="1"/>
    <col min="2" max="2" width="39.28515625" style="2" customWidth="1"/>
    <col min="3" max="3" width="11.140625" style="2" customWidth="1"/>
    <col min="4" max="4" width="23.28515625" style="2" customWidth="1"/>
    <col min="5" max="5" width="6.28515625" style="2" customWidth="1"/>
    <col min="6" max="6" width="5.85546875" style="2" customWidth="1"/>
    <col min="7" max="12" width="9.140625" style="2"/>
    <col min="13" max="13" width="46.42578125" style="2" customWidth="1"/>
    <col min="14" max="16384" width="9.140625" style="2"/>
  </cols>
  <sheetData>
    <row r="1" spans="2:14" ht="16.5" customHeight="1" x14ac:dyDescent="0.25">
      <c r="B1" s="127"/>
      <c r="C1" s="127"/>
      <c r="D1" s="127"/>
    </row>
    <row r="2" spans="2:14" ht="18" x14ac:dyDescent="0.25">
      <c r="B2" s="130" t="s">
        <v>103</v>
      </c>
      <c r="C2" s="130"/>
      <c r="D2" s="130"/>
      <c r="E2" s="3"/>
      <c r="F2" s="3"/>
      <c r="G2" s="3"/>
    </row>
    <row r="3" spans="2:14" ht="27.75" customHeight="1" x14ac:dyDescent="0.4">
      <c r="B3" s="129" t="s">
        <v>34</v>
      </c>
      <c r="C3" s="129"/>
      <c r="D3" s="129"/>
      <c r="E3" s="4"/>
    </row>
    <row r="4" spans="2:14" ht="12" customHeight="1" x14ac:dyDescent="0.2"/>
    <row r="5" spans="2:14" s="5" customFormat="1" ht="21.75" customHeight="1" x14ac:dyDescent="0.2">
      <c r="B5" s="1" t="s">
        <v>47</v>
      </c>
      <c r="C5" s="133"/>
      <c r="D5" s="133"/>
      <c r="N5" s="5" t="s">
        <v>49</v>
      </c>
    </row>
    <row r="6" spans="2:14" s="5" customFormat="1" ht="21.75" customHeight="1" x14ac:dyDescent="0.2">
      <c r="B6" s="1" t="s">
        <v>89</v>
      </c>
      <c r="C6" s="132"/>
      <c r="D6" s="132"/>
      <c r="N6" s="5" t="s">
        <v>50</v>
      </c>
    </row>
    <row r="7" spans="2:14" s="5" customFormat="1" ht="21.75" customHeight="1" x14ac:dyDescent="0.2">
      <c r="B7" s="1" t="s">
        <v>90</v>
      </c>
      <c r="C7" s="133"/>
      <c r="D7" s="133"/>
      <c r="N7" s="5" t="s">
        <v>51</v>
      </c>
    </row>
    <row r="8" spans="2:14" s="5" customFormat="1" ht="21.75" customHeight="1" x14ac:dyDescent="0.2">
      <c r="B8" s="1" t="s">
        <v>39</v>
      </c>
      <c r="C8" s="131" t="s">
        <v>138</v>
      </c>
      <c r="D8" s="131"/>
      <c r="M8" s="6"/>
      <c r="N8" s="5" t="s">
        <v>52</v>
      </c>
    </row>
    <row r="9" spans="2:14" s="5" customFormat="1" ht="21.75" customHeight="1" x14ac:dyDescent="0.2">
      <c r="B9" s="1" t="s">
        <v>43</v>
      </c>
      <c r="C9" s="131" t="s">
        <v>104</v>
      </c>
      <c r="D9" s="131"/>
      <c r="M9" s="6"/>
      <c r="N9" s="5" t="s">
        <v>53</v>
      </c>
    </row>
    <row r="10" spans="2:14" ht="12" customHeight="1" x14ac:dyDescent="0.3">
      <c r="C10" s="7"/>
      <c r="M10" s="8"/>
      <c r="N10" s="2" t="s">
        <v>54</v>
      </c>
    </row>
    <row r="11" spans="2:14" s="5" customFormat="1" ht="23.1" customHeight="1" x14ac:dyDescent="0.2">
      <c r="B11" s="9"/>
      <c r="C11" s="10"/>
      <c r="M11" s="6"/>
      <c r="N11" s="5" t="s">
        <v>55</v>
      </c>
    </row>
    <row r="12" spans="2:14" s="5" customFormat="1" ht="23.1" customHeight="1" x14ac:dyDescent="0.2">
      <c r="B12" s="9" t="s">
        <v>13</v>
      </c>
      <c r="C12" s="10">
        <f>'Break Down'!E73</f>
        <v>4.7299999999999995</v>
      </c>
      <c r="M12" s="6"/>
      <c r="N12" s="5" t="s">
        <v>56</v>
      </c>
    </row>
    <row r="13" spans="2:14" s="5" customFormat="1" ht="23.1" customHeight="1" x14ac:dyDescent="0.2">
      <c r="B13" s="9" t="s">
        <v>16</v>
      </c>
      <c r="C13" s="115"/>
      <c r="N13" s="5" t="s">
        <v>57</v>
      </c>
    </row>
    <row r="14" spans="2:14" s="5" customFormat="1" ht="23.1" customHeight="1" x14ac:dyDescent="0.2">
      <c r="B14" s="9" t="s">
        <v>37</v>
      </c>
      <c r="C14" s="11"/>
      <c r="N14" s="5" t="s">
        <v>58</v>
      </c>
    </row>
    <row r="15" spans="2:14" s="5" customFormat="1" ht="23.1" customHeight="1" x14ac:dyDescent="0.2">
      <c r="B15" s="9" t="s">
        <v>17</v>
      </c>
      <c r="C15" s="11"/>
      <c r="N15" s="5" t="s">
        <v>59</v>
      </c>
    </row>
    <row r="16" spans="2:14" s="5" customFormat="1" ht="23.1" customHeight="1" x14ac:dyDescent="0.2">
      <c r="B16" s="121" t="s">
        <v>106</v>
      </c>
      <c r="C16" s="11">
        <f>'Break Down'!C93-('Break Down'!C88+'Break Down'!C87)</f>
        <v>23</v>
      </c>
    </row>
    <row r="17" spans="2:14" s="5" customFormat="1" ht="23.1" customHeight="1" x14ac:dyDescent="0.2">
      <c r="B17" s="121" t="s">
        <v>107</v>
      </c>
      <c r="C17" s="11">
        <f>'Break Down'!C88</f>
        <v>2</v>
      </c>
    </row>
    <row r="18" spans="2:14" s="5" customFormat="1" ht="23.1" customHeight="1" x14ac:dyDescent="0.2">
      <c r="B18" s="121" t="s">
        <v>108</v>
      </c>
      <c r="C18" s="11">
        <f>'Break Down'!C87</f>
        <v>0</v>
      </c>
    </row>
    <row r="19" spans="2:14" s="5" customFormat="1" ht="23.1" customHeight="1" x14ac:dyDescent="0.2">
      <c r="B19" s="9" t="s">
        <v>105</v>
      </c>
      <c r="C19" s="12">
        <f>'Break Down'!J3</f>
        <v>25</v>
      </c>
      <c r="N19" s="5" t="s">
        <v>60</v>
      </c>
    </row>
    <row r="20" spans="2:14" s="5" customFormat="1" ht="23.1" customHeight="1" x14ac:dyDescent="0.2">
      <c r="B20" s="9" t="s">
        <v>33</v>
      </c>
      <c r="C20" s="12">
        <f>C19*60/C12</f>
        <v>317.12473572938694</v>
      </c>
      <c r="N20" s="5" t="s">
        <v>61</v>
      </c>
    </row>
    <row r="21" spans="2:14" s="5" customFormat="1" ht="23.1" customHeight="1" x14ac:dyDescent="0.2">
      <c r="B21" s="9" t="s">
        <v>102</v>
      </c>
      <c r="C21" s="12">
        <f>C20*10</f>
        <v>3171.2473572938693</v>
      </c>
      <c r="N21" s="5" t="s">
        <v>62</v>
      </c>
    </row>
    <row r="22" spans="2:14" s="5" customFormat="1" ht="23.1" customHeight="1" x14ac:dyDescent="0.2">
      <c r="B22" s="9" t="s">
        <v>115</v>
      </c>
      <c r="C22" s="12">
        <f>C20*0.7</f>
        <v>221.98731501057085</v>
      </c>
      <c r="N22" s="5" t="s">
        <v>63</v>
      </c>
    </row>
    <row r="23" spans="2:14" s="5" customFormat="1" ht="23.1" customHeight="1" x14ac:dyDescent="0.2">
      <c r="B23" s="9" t="s">
        <v>116</v>
      </c>
      <c r="C23" s="12">
        <f>C22*10</f>
        <v>2219.8731501057086</v>
      </c>
      <c r="N23" s="5" t="s">
        <v>64</v>
      </c>
    </row>
    <row r="24" spans="2:14" s="5" customFormat="1" ht="23.1" customHeight="1" x14ac:dyDescent="0.2">
      <c r="B24" s="9"/>
      <c r="C24" s="13"/>
      <c r="N24" s="5" t="s">
        <v>65</v>
      </c>
    </row>
    <row r="25" spans="2:14" s="5" customFormat="1" ht="23.1" customHeight="1" x14ac:dyDescent="0.2">
      <c r="B25" s="9"/>
      <c r="C25" s="14"/>
      <c r="N25" s="5" t="s">
        <v>66</v>
      </c>
    </row>
    <row r="26" spans="2:14" ht="24" customHeight="1" x14ac:dyDescent="0.2">
      <c r="C26" s="15"/>
      <c r="H26" s="31"/>
      <c r="I26" s="31"/>
      <c r="J26" s="31"/>
      <c r="N26" s="2" t="s">
        <v>67</v>
      </c>
    </row>
    <row r="27" spans="2:14" s="5" customFormat="1" ht="24" customHeight="1" x14ac:dyDescent="0.2">
      <c r="B27" s="9"/>
      <c r="C27" s="128"/>
      <c r="D27" s="128"/>
      <c r="H27" s="118"/>
      <c r="I27" s="118"/>
      <c r="J27" s="118"/>
      <c r="N27" s="5" t="s">
        <v>68</v>
      </c>
    </row>
    <row r="28" spans="2:14" s="5" customFormat="1" ht="24" customHeight="1" x14ac:dyDescent="0.2">
      <c r="B28" s="9" t="s">
        <v>14</v>
      </c>
      <c r="C28" s="128" t="s">
        <v>15</v>
      </c>
      <c r="D28" s="128"/>
      <c r="H28" s="118"/>
      <c r="I28" s="118"/>
      <c r="J28" s="118"/>
      <c r="N28" s="5" t="s">
        <v>69</v>
      </c>
    </row>
    <row r="29" spans="2:14" s="5" customFormat="1" ht="24" customHeight="1" x14ac:dyDescent="0.2">
      <c r="B29" s="9"/>
      <c r="C29" s="116" t="s">
        <v>113</v>
      </c>
      <c r="D29" s="17"/>
      <c r="N29" s="5" t="s">
        <v>70</v>
      </c>
    </row>
    <row r="30" spans="2:14" s="5" customFormat="1" ht="24" customHeight="1" x14ac:dyDescent="0.2">
      <c r="B30" s="9" t="s">
        <v>18</v>
      </c>
      <c r="C30" s="16" t="s">
        <v>15</v>
      </c>
      <c r="D30" s="16"/>
      <c r="N30" s="5" t="s">
        <v>71</v>
      </c>
    </row>
    <row r="31" spans="2:14" s="5" customFormat="1" ht="24" customHeight="1" x14ac:dyDescent="0.2">
      <c r="B31" s="9"/>
      <c r="C31" s="117" t="s">
        <v>114</v>
      </c>
      <c r="D31" s="17"/>
      <c r="N31" s="5" t="s">
        <v>72</v>
      </c>
    </row>
    <row r="32" spans="2:14" s="5" customFormat="1" ht="24" customHeight="1" x14ac:dyDescent="0.2">
      <c r="B32" s="9" t="s">
        <v>44</v>
      </c>
      <c r="C32" s="16" t="s">
        <v>15</v>
      </c>
      <c r="D32" s="16"/>
      <c r="N32" s="5" t="s">
        <v>73</v>
      </c>
    </row>
    <row r="33" spans="2:14" s="5" customFormat="1" ht="24" customHeight="1" x14ac:dyDescent="0.2">
      <c r="B33" s="9"/>
      <c r="C33" s="116" t="s">
        <v>95</v>
      </c>
      <c r="D33" s="17"/>
      <c r="N33" s="5" t="s">
        <v>74</v>
      </c>
    </row>
    <row r="34" spans="2:14" s="5" customFormat="1" ht="24" customHeight="1" x14ac:dyDescent="0.2">
      <c r="B34" s="9"/>
      <c r="C34" s="126"/>
      <c r="D34" s="126"/>
      <c r="N34" s="5" t="s">
        <v>75</v>
      </c>
    </row>
    <row r="35" spans="2:14" ht="31.5" customHeight="1" x14ac:dyDescent="0.2">
      <c r="N35" s="2" t="s">
        <v>76</v>
      </c>
    </row>
    <row r="36" spans="2:14" ht="15" customHeight="1" x14ac:dyDescent="0.2">
      <c r="N36" s="2" t="s">
        <v>77</v>
      </c>
    </row>
    <row r="37" spans="2:14" ht="24" customHeight="1" x14ac:dyDescent="0.2">
      <c r="N37" s="2" t="s">
        <v>78</v>
      </c>
    </row>
  </sheetData>
  <mergeCells count="11">
    <mergeCell ref="C34:D34"/>
    <mergeCell ref="B1:D1"/>
    <mergeCell ref="C27:D27"/>
    <mergeCell ref="C28:D28"/>
    <mergeCell ref="B3:D3"/>
    <mergeCell ref="B2:D2"/>
    <mergeCell ref="C9:D9"/>
    <mergeCell ref="C6:D6"/>
    <mergeCell ref="C7:D7"/>
    <mergeCell ref="C8:D8"/>
    <mergeCell ref="C5:D5"/>
  </mergeCells>
  <phoneticPr fontId="0" type="noConversion"/>
  <pageMargins left="0.63" right="0.5" top="0.5" bottom="0.27" header="0" footer="0.22"/>
  <pageSetup orientation="portrait" horizontalDpi="300" r:id="rId1"/>
  <headerFooter alignWithMargins="0">
    <oddFooter>&amp;L&amp;D&amp;T&amp;RI.E.Dept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3"/>
  <sheetViews>
    <sheetView showZeros="0" zoomScaleNormal="100" zoomScaleSheetLayoutView="115" workbookViewId="0">
      <selection activeCell="B4" sqref="B4"/>
    </sheetView>
  </sheetViews>
  <sheetFormatPr defaultRowHeight="12.75" x14ac:dyDescent="0.2"/>
  <cols>
    <col min="1" max="1" width="6.28515625" style="38" customWidth="1"/>
    <col min="2" max="2" width="39.7109375" style="38" customWidth="1"/>
    <col min="3" max="3" width="10.140625" style="2" customWidth="1"/>
    <col min="4" max="4" width="12" style="2" customWidth="1"/>
    <col min="5" max="5" width="8.28515625" style="2" customWidth="1"/>
    <col min="6" max="6" width="7.5703125" style="2" customWidth="1"/>
    <col min="7" max="7" width="8.28515625" style="2" customWidth="1"/>
    <col min="8" max="8" width="6.28515625" style="2" customWidth="1"/>
    <col min="9" max="9" width="8.28515625" style="2" hidden="1" customWidth="1"/>
    <col min="10" max="10" width="8.28515625" style="18" customWidth="1"/>
    <col min="11" max="11" width="5.42578125" style="19" customWidth="1"/>
    <col min="12" max="12" width="2.42578125" style="19" customWidth="1"/>
    <col min="13" max="13" width="11.140625" style="19" customWidth="1"/>
    <col min="14" max="14" width="6" style="19" customWidth="1"/>
    <col min="15" max="16384" width="9.140625" style="19"/>
  </cols>
  <sheetData>
    <row r="1" spans="1:26" ht="10.5" customHeight="1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</row>
    <row r="2" spans="1:26" s="20" customFormat="1" ht="20.25" customHeight="1" x14ac:dyDescent="0.3">
      <c r="A2" s="129" t="s">
        <v>0</v>
      </c>
      <c r="B2" s="129"/>
      <c r="C2" s="129"/>
      <c r="D2" s="129"/>
      <c r="E2" s="129"/>
      <c r="F2" s="129"/>
      <c r="G2" s="129"/>
      <c r="H2" s="129"/>
      <c r="I2" s="129"/>
      <c r="J2" s="129"/>
    </row>
    <row r="3" spans="1:26" s="5" customFormat="1" ht="18" customHeight="1" x14ac:dyDescent="0.2">
      <c r="A3" s="21" t="s">
        <v>40</v>
      </c>
      <c r="B3" s="22">
        <f>Cover!C5</f>
        <v>0</v>
      </c>
      <c r="C3" s="23" t="s">
        <v>42</v>
      </c>
      <c r="D3" s="50"/>
      <c r="E3" s="140"/>
      <c r="F3" s="140"/>
      <c r="G3" s="140" t="s">
        <v>99</v>
      </c>
      <c r="H3" s="140"/>
      <c r="I3" s="24"/>
      <c r="J3" s="25">
        <v>25</v>
      </c>
      <c r="R3" s="6"/>
    </row>
    <row r="4" spans="1:26" s="2" customFormat="1" ht="18.75" customHeight="1" x14ac:dyDescent="0.2">
      <c r="A4" s="21" t="s">
        <v>41</v>
      </c>
      <c r="B4" s="26" t="str">
        <f>Cover!C8</f>
        <v>Blouse</v>
      </c>
      <c r="C4" s="27" t="s">
        <v>38</v>
      </c>
      <c r="D4" s="125" t="s">
        <v>136</v>
      </c>
      <c r="E4" s="140"/>
      <c r="F4" s="140"/>
      <c r="G4" s="140" t="s">
        <v>85</v>
      </c>
      <c r="H4" s="140"/>
      <c r="I4" s="28">
        <f>Cover!C22</f>
        <v>221.98731501057085</v>
      </c>
      <c r="J4" s="51">
        <f>Cover!C20</f>
        <v>317.12473572938694</v>
      </c>
    </row>
    <row r="5" spans="1:26" s="2" customFormat="1" ht="15.75" customHeight="1" x14ac:dyDescent="0.25">
      <c r="A5" s="134" t="s">
        <v>86</v>
      </c>
      <c r="B5" s="134"/>
      <c r="C5" s="32"/>
      <c r="D5" s="32"/>
      <c r="E5" s="33"/>
      <c r="F5" s="34"/>
      <c r="G5" s="34"/>
      <c r="H5" s="34"/>
      <c r="I5" s="34"/>
      <c r="J5" s="32"/>
      <c r="K5" s="35"/>
      <c r="M5" s="19"/>
      <c r="N5" s="19"/>
      <c r="O5" s="19"/>
    </row>
    <row r="6" spans="1:26" s="2" customFormat="1" ht="12.75" customHeight="1" x14ac:dyDescent="0.2">
      <c r="A6" s="135" t="s">
        <v>6</v>
      </c>
      <c r="B6" s="135" t="s">
        <v>7</v>
      </c>
      <c r="C6" s="135" t="s">
        <v>84</v>
      </c>
      <c r="D6" s="53" t="s">
        <v>82</v>
      </c>
      <c r="E6" s="53" t="s">
        <v>1</v>
      </c>
      <c r="F6" s="135" t="s">
        <v>9</v>
      </c>
      <c r="G6" s="54" t="s">
        <v>10</v>
      </c>
      <c r="H6" s="54" t="s">
        <v>22</v>
      </c>
      <c r="I6" s="55" t="s">
        <v>21</v>
      </c>
      <c r="J6" s="138" t="s">
        <v>81</v>
      </c>
      <c r="K6" s="56"/>
      <c r="M6" s="19"/>
      <c r="N6" s="19"/>
      <c r="O6" s="19"/>
    </row>
    <row r="7" spans="1:26" s="2" customFormat="1" ht="9.75" customHeight="1" x14ac:dyDescent="0.2">
      <c r="A7" s="136"/>
      <c r="B7" s="136"/>
      <c r="C7" s="136"/>
      <c r="D7" s="57" t="s">
        <v>83</v>
      </c>
      <c r="E7" s="57" t="s">
        <v>8</v>
      </c>
      <c r="F7" s="136"/>
      <c r="G7" s="58" t="s">
        <v>11</v>
      </c>
      <c r="H7" s="58" t="s">
        <v>23</v>
      </c>
      <c r="I7" s="59" t="s">
        <v>24</v>
      </c>
      <c r="J7" s="138"/>
      <c r="K7" s="19"/>
      <c r="M7" s="18"/>
      <c r="N7" s="18"/>
      <c r="O7" s="18"/>
    </row>
    <row r="8" spans="1:26" s="2" customFormat="1" ht="12" customHeight="1" x14ac:dyDescent="0.2">
      <c r="A8" s="60"/>
      <c r="B8" s="61" t="s">
        <v>91</v>
      </c>
      <c r="C8" s="62"/>
      <c r="D8" s="62"/>
      <c r="E8" s="63"/>
      <c r="F8" s="64">
        <f t="shared" ref="F8:F16" si="0">IF(E8&gt;0,60/E8,0)</f>
        <v>0</v>
      </c>
      <c r="G8" s="65">
        <f t="shared" ref="G8:G13" si="1">IF(E8&gt;0,E8/$F$29,0)</f>
        <v>0</v>
      </c>
      <c r="H8" s="66"/>
      <c r="I8" s="67"/>
      <c r="J8" s="48"/>
      <c r="K8" s="19"/>
      <c r="M8" s="68"/>
      <c r="N8" s="69"/>
      <c r="O8" s="70"/>
      <c r="Z8" s="2" t="s">
        <v>80</v>
      </c>
    </row>
    <row r="9" spans="1:26" s="2" customFormat="1" ht="12" customHeight="1" x14ac:dyDescent="0.2">
      <c r="A9" s="60">
        <v>1</v>
      </c>
      <c r="B9" s="52" t="s">
        <v>117</v>
      </c>
      <c r="C9" s="62" t="s">
        <v>3</v>
      </c>
      <c r="D9" s="62"/>
      <c r="E9" s="63">
        <v>0.1</v>
      </c>
      <c r="F9" s="64">
        <f t="shared" si="0"/>
        <v>600</v>
      </c>
      <c r="G9" s="65">
        <f t="shared" si="1"/>
        <v>0.52854122621564492</v>
      </c>
      <c r="H9" s="66">
        <v>1</v>
      </c>
      <c r="I9" s="67"/>
      <c r="J9" s="48"/>
      <c r="K9" s="19"/>
      <c r="M9" s="68"/>
      <c r="N9" s="69"/>
      <c r="O9" s="70"/>
    </row>
    <row r="10" spans="1:26" s="2" customFormat="1" ht="12" customHeight="1" x14ac:dyDescent="0.2">
      <c r="A10" s="60">
        <f>A9+1</f>
        <v>2</v>
      </c>
      <c r="B10" s="52" t="s">
        <v>118</v>
      </c>
      <c r="C10" s="62" t="s">
        <v>2</v>
      </c>
      <c r="D10" s="62"/>
      <c r="E10" s="63">
        <v>0.15</v>
      </c>
      <c r="F10" s="64">
        <f t="shared" si="0"/>
        <v>400</v>
      </c>
      <c r="G10" s="65">
        <f t="shared" si="1"/>
        <v>0.79281183932346733</v>
      </c>
      <c r="H10" s="66">
        <v>0.5</v>
      </c>
      <c r="I10" s="67"/>
      <c r="J10" s="48"/>
      <c r="K10" s="19"/>
      <c r="M10" s="68"/>
      <c r="N10" s="69"/>
      <c r="O10" s="70"/>
    </row>
    <row r="11" spans="1:26" s="2" customFormat="1" ht="12" customHeight="1" x14ac:dyDescent="0.2">
      <c r="A11" s="60">
        <f>A10+1</f>
        <v>3</v>
      </c>
      <c r="B11" s="52" t="s">
        <v>119</v>
      </c>
      <c r="C11" s="62" t="s">
        <v>2</v>
      </c>
      <c r="D11" s="62"/>
      <c r="E11" s="63">
        <v>0.25</v>
      </c>
      <c r="F11" s="64">
        <f t="shared" si="0"/>
        <v>240</v>
      </c>
      <c r="G11" s="65">
        <f t="shared" si="1"/>
        <v>1.3213530655391121</v>
      </c>
      <c r="H11" s="66">
        <v>1</v>
      </c>
      <c r="I11" s="67"/>
      <c r="J11" s="48"/>
      <c r="K11" s="19"/>
      <c r="M11" s="68"/>
      <c r="N11" s="69"/>
      <c r="O11" s="70"/>
    </row>
    <row r="12" spans="1:26" s="2" customFormat="1" ht="12" customHeight="1" x14ac:dyDescent="0.2">
      <c r="A12" s="60"/>
      <c r="B12" s="52" t="s">
        <v>123</v>
      </c>
      <c r="C12" s="62" t="s">
        <v>92</v>
      </c>
      <c r="D12" s="62"/>
      <c r="E12" s="63">
        <v>0.15</v>
      </c>
      <c r="F12" s="64">
        <f t="shared" si="0"/>
        <v>400</v>
      </c>
      <c r="G12" s="65">
        <f t="shared" si="1"/>
        <v>0.79281183932346733</v>
      </c>
      <c r="H12" s="66">
        <v>1</v>
      </c>
      <c r="I12" s="67"/>
      <c r="J12" s="48"/>
      <c r="K12" s="19"/>
      <c r="M12" s="68"/>
      <c r="N12" s="69"/>
      <c r="O12" s="70"/>
    </row>
    <row r="13" spans="1:26" s="2" customFormat="1" ht="12" customHeight="1" x14ac:dyDescent="0.2">
      <c r="A13" s="60"/>
      <c r="B13" s="52" t="s">
        <v>122</v>
      </c>
      <c r="C13" s="62" t="s">
        <v>2</v>
      </c>
      <c r="D13" s="62"/>
      <c r="E13" s="63">
        <v>0.16</v>
      </c>
      <c r="F13" s="64">
        <f>IF(E13&gt;0,60/E13,0)</f>
        <v>375</v>
      </c>
      <c r="G13" s="65">
        <f t="shared" si="1"/>
        <v>0.84566596194503185</v>
      </c>
      <c r="H13" s="66">
        <v>1</v>
      </c>
      <c r="I13" s="67"/>
      <c r="J13" s="48"/>
      <c r="K13" s="19"/>
      <c r="M13" s="68"/>
      <c r="N13" s="69"/>
      <c r="O13" s="70"/>
    </row>
    <row r="14" spans="1:26" s="2" customFormat="1" ht="12" customHeight="1" x14ac:dyDescent="0.2">
      <c r="A14" s="60">
        <f>A11+1</f>
        <v>4</v>
      </c>
      <c r="B14" s="52" t="s">
        <v>120</v>
      </c>
      <c r="C14" s="62" t="s">
        <v>5</v>
      </c>
      <c r="D14" s="62"/>
      <c r="E14" s="63">
        <v>0.15</v>
      </c>
      <c r="F14" s="64">
        <f t="shared" si="0"/>
        <v>400</v>
      </c>
      <c r="G14" s="65">
        <f t="shared" ref="G14:G25" si="2">IF(E14&gt;0,E14/$F$29,0)</f>
        <v>0.79281183932346733</v>
      </c>
      <c r="H14" s="66">
        <v>1</v>
      </c>
      <c r="I14" s="67"/>
      <c r="J14" s="48"/>
      <c r="K14" s="19"/>
      <c r="M14" s="68"/>
      <c r="N14" s="69"/>
      <c r="O14" s="70"/>
    </row>
    <row r="15" spans="1:26" s="2" customFormat="1" ht="12" customHeight="1" x14ac:dyDescent="0.2">
      <c r="A15" s="60">
        <f t="shared" ref="A15:A25" si="3">A14+1</f>
        <v>5</v>
      </c>
      <c r="B15" s="52" t="s">
        <v>121</v>
      </c>
      <c r="C15" s="62" t="s">
        <v>2</v>
      </c>
      <c r="D15" s="62"/>
      <c r="E15" s="63">
        <v>0.25</v>
      </c>
      <c r="F15" s="64">
        <f t="shared" si="0"/>
        <v>240</v>
      </c>
      <c r="G15" s="65">
        <f t="shared" si="2"/>
        <v>1.3213530655391121</v>
      </c>
      <c r="H15" s="66">
        <v>1</v>
      </c>
      <c r="I15" s="67"/>
      <c r="J15" s="48"/>
      <c r="K15" s="19"/>
      <c r="M15" s="68"/>
      <c r="N15" s="69"/>
      <c r="O15" s="70"/>
    </row>
    <row r="16" spans="1:26" s="2" customFormat="1" ht="12" customHeight="1" x14ac:dyDescent="0.2">
      <c r="A16" s="60">
        <f t="shared" si="3"/>
        <v>6</v>
      </c>
      <c r="B16" s="52" t="s">
        <v>124</v>
      </c>
      <c r="C16" s="62" t="s">
        <v>5</v>
      </c>
      <c r="D16" s="62"/>
      <c r="E16" s="63">
        <v>0.3</v>
      </c>
      <c r="F16" s="64">
        <f t="shared" si="0"/>
        <v>200</v>
      </c>
      <c r="G16" s="65">
        <f t="shared" si="2"/>
        <v>1.5856236786469347</v>
      </c>
      <c r="H16" s="66">
        <v>2</v>
      </c>
      <c r="I16" s="67"/>
      <c r="J16" s="48"/>
      <c r="K16" s="19"/>
      <c r="M16" s="68"/>
      <c r="N16" s="69"/>
      <c r="O16" s="70"/>
    </row>
    <row r="17" spans="1:15" s="2" customFormat="1" ht="12" customHeight="1" x14ac:dyDescent="0.2">
      <c r="A17" s="60">
        <f t="shared" si="3"/>
        <v>7</v>
      </c>
      <c r="B17" s="52" t="s">
        <v>125</v>
      </c>
      <c r="C17" s="62" t="s">
        <v>5</v>
      </c>
      <c r="D17" s="62"/>
      <c r="E17" s="63">
        <v>0.2</v>
      </c>
      <c r="F17" s="64">
        <f t="shared" ref="F17:F25" si="4">IF(E17&gt;0,60/E17,0)</f>
        <v>300</v>
      </c>
      <c r="G17" s="65">
        <f t="shared" si="2"/>
        <v>1.0570824524312898</v>
      </c>
      <c r="H17" s="66">
        <v>1</v>
      </c>
      <c r="I17" s="67"/>
      <c r="J17" s="48"/>
      <c r="K17" s="19"/>
      <c r="M17" s="68"/>
      <c r="N17" s="69"/>
      <c r="O17" s="70"/>
    </row>
    <row r="18" spans="1:15" s="2" customFormat="1" ht="12" customHeight="1" x14ac:dyDescent="0.2">
      <c r="A18" s="60">
        <f t="shared" si="3"/>
        <v>8</v>
      </c>
      <c r="B18" s="52" t="s">
        <v>135</v>
      </c>
      <c r="C18" s="62" t="s">
        <v>92</v>
      </c>
      <c r="D18" s="62"/>
      <c r="E18" s="63">
        <v>0.22</v>
      </c>
      <c r="F18" s="64">
        <f t="shared" si="4"/>
        <v>272.72727272727275</v>
      </c>
      <c r="G18" s="65">
        <f t="shared" si="2"/>
        <v>1.1627906976744187</v>
      </c>
      <c r="H18" s="66">
        <v>1</v>
      </c>
      <c r="I18" s="67"/>
      <c r="J18" s="48"/>
      <c r="K18" s="19"/>
      <c r="M18" s="68"/>
      <c r="N18" s="69"/>
      <c r="O18" s="70"/>
    </row>
    <row r="19" spans="1:15" s="2" customFormat="1" ht="12" customHeight="1" x14ac:dyDescent="0.2">
      <c r="A19" s="60">
        <f t="shared" si="3"/>
        <v>9</v>
      </c>
      <c r="B19" s="52" t="s">
        <v>126</v>
      </c>
      <c r="C19" s="62" t="s">
        <v>2</v>
      </c>
      <c r="D19" s="62"/>
      <c r="E19" s="63">
        <v>0.15</v>
      </c>
      <c r="F19" s="64">
        <f t="shared" si="4"/>
        <v>400</v>
      </c>
      <c r="G19" s="65">
        <f t="shared" si="2"/>
        <v>0.79281183932346733</v>
      </c>
      <c r="H19" s="66">
        <v>1</v>
      </c>
      <c r="I19" s="67"/>
      <c r="J19" s="48"/>
      <c r="K19" s="19"/>
      <c r="M19" s="68"/>
      <c r="N19" s="69"/>
      <c r="O19" s="70"/>
    </row>
    <row r="20" spans="1:15" s="2" customFormat="1" ht="12" customHeight="1" x14ac:dyDescent="0.2">
      <c r="A20" s="60"/>
      <c r="B20" s="52" t="s">
        <v>134</v>
      </c>
      <c r="C20" s="62" t="s">
        <v>2</v>
      </c>
      <c r="D20" s="62"/>
      <c r="E20" s="63">
        <v>0.2</v>
      </c>
      <c r="F20" s="64">
        <f t="shared" si="4"/>
        <v>300</v>
      </c>
      <c r="G20" s="65">
        <f t="shared" si="2"/>
        <v>1.0570824524312898</v>
      </c>
      <c r="H20" s="66">
        <v>1</v>
      </c>
      <c r="I20" s="67"/>
      <c r="J20" s="48"/>
      <c r="K20" s="19"/>
      <c r="M20" s="68"/>
      <c r="N20" s="69"/>
      <c r="O20" s="70"/>
    </row>
    <row r="21" spans="1:15" s="2" customFormat="1" ht="12" customHeight="1" x14ac:dyDescent="0.2">
      <c r="A21" s="60">
        <f>A19+1</f>
        <v>10</v>
      </c>
      <c r="B21" s="52" t="s">
        <v>127</v>
      </c>
      <c r="C21" s="62" t="s">
        <v>2</v>
      </c>
      <c r="D21" s="62"/>
      <c r="E21" s="63">
        <v>0.45</v>
      </c>
      <c r="F21" s="64">
        <f t="shared" si="4"/>
        <v>133.33333333333334</v>
      </c>
      <c r="G21" s="65">
        <f t="shared" si="2"/>
        <v>2.3784355179704022</v>
      </c>
      <c r="H21" s="66">
        <v>2</v>
      </c>
      <c r="I21" s="67"/>
      <c r="J21" s="48"/>
      <c r="K21" s="19"/>
      <c r="M21" s="68"/>
      <c r="N21" s="69"/>
      <c r="O21" s="70"/>
    </row>
    <row r="22" spans="1:15" s="2" customFormat="1" ht="12" customHeight="1" x14ac:dyDescent="0.2">
      <c r="A22" s="60">
        <f t="shared" si="3"/>
        <v>11</v>
      </c>
      <c r="B22" s="52" t="s">
        <v>128</v>
      </c>
      <c r="C22" s="62" t="s">
        <v>2</v>
      </c>
      <c r="D22" s="62"/>
      <c r="E22" s="63">
        <v>0.35</v>
      </c>
      <c r="F22" s="64">
        <f t="shared" si="4"/>
        <v>171.42857142857144</v>
      </c>
      <c r="G22" s="65">
        <f t="shared" si="2"/>
        <v>1.8498942917547569</v>
      </c>
      <c r="H22" s="66">
        <v>2</v>
      </c>
      <c r="I22" s="67"/>
      <c r="J22" s="48"/>
      <c r="K22" s="19"/>
      <c r="M22" s="68"/>
      <c r="N22" s="69"/>
      <c r="O22" s="70"/>
    </row>
    <row r="23" spans="1:15" s="2" customFormat="1" ht="12" customHeight="1" x14ac:dyDescent="0.2">
      <c r="A23" s="60">
        <f t="shared" si="3"/>
        <v>12</v>
      </c>
      <c r="B23" s="52" t="s">
        <v>131</v>
      </c>
      <c r="C23" s="62" t="s">
        <v>2</v>
      </c>
      <c r="D23" s="62"/>
      <c r="E23" s="63">
        <v>0.5</v>
      </c>
      <c r="F23" s="64">
        <f t="shared" si="4"/>
        <v>120</v>
      </c>
      <c r="G23" s="65">
        <f t="shared" si="2"/>
        <v>2.6427061310782243</v>
      </c>
      <c r="H23" s="66">
        <v>3</v>
      </c>
      <c r="I23" s="67"/>
      <c r="J23" s="48"/>
      <c r="K23" s="19"/>
      <c r="M23" s="68"/>
      <c r="N23" s="69"/>
      <c r="O23" s="70"/>
    </row>
    <row r="24" spans="1:15" s="2" customFormat="1" ht="12" customHeight="1" x14ac:dyDescent="0.2">
      <c r="A24" s="60">
        <f t="shared" si="3"/>
        <v>13</v>
      </c>
      <c r="B24" s="52" t="s">
        <v>129</v>
      </c>
      <c r="C24" s="62" t="s">
        <v>2</v>
      </c>
      <c r="D24" s="62"/>
      <c r="E24" s="63">
        <v>0.3</v>
      </c>
      <c r="F24" s="64">
        <f t="shared" si="4"/>
        <v>200</v>
      </c>
      <c r="G24" s="65">
        <f t="shared" si="2"/>
        <v>1.5856236786469347</v>
      </c>
      <c r="H24" s="66">
        <v>2</v>
      </c>
      <c r="I24" s="67"/>
      <c r="J24" s="48"/>
      <c r="K24" s="19"/>
      <c r="M24" s="68"/>
      <c r="N24" s="69"/>
      <c r="O24" s="70"/>
    </row>
    <row r="25" spans="1:15" s="2" customFormat="1" ht="12" customHeight="1" x14ac:dyDescent="0.2">
      <c r="A25" s="60">
        <f t="shared" si="3"/>
        <v>14</v>
      </c>
      <c r="B25" s="52" t="s">
        <v>130</v>
      </c>
      <c r="C25" s="62" t="s">
        <v>2</v>
      </c>
      <c r="D25" s="62"/>
      <c r="E25" s="63">
        <v>0.2</v>
      </c>
      <c r="F25" s="64">
        <f t="shared" si="4"/>
        <v>300</v>
      </c>
      <c r="G25" s="65">
        <f t="shared" si="2"/>
        <v>1.0570824524312898</v>
      </c>
      <c r="H25" s="66">
        <v>1</v>
      </c>
      <c r="I25" s="67"/>
      <c r="J25" s="48"/>
      <c r="K25" s="19"/>
      <c r="M25" s="68"/>
      <c r="N25" s="69"/>
      <c r="O25" s="70"/>
    </row>
    <row r="26" spans="1:15" s="2" customFormat="1" ht="12" customHeight="1" x14ac:dyDescent="0.2">
      <c r="A26" s="60"/>
      <c r="B26" s="52" t="s">
        <v>132</v>
      </c>
      <c r="C26" s="62" t="s">
        <v>2</v>
      </c>
      <c r="D26" s="62"/>
      <c r="E26" s="63">
        <v>0.45</v>
      </c>
      <c r="F26" s="64">
        <f>IF(E26&gt;0,60/E26,0)</f>
        <v>133.33333333333334</v>
      </c>
      <c r="G26" s="65">
        <f>IF(E26&gt;0,E26/$F$29,0)</f>
        <v>2.3784355179704022</v>
      </c>
      <c r="H26" s="66">
        <v>2</v>
      </c>
      <c r="I26" s="67"/>
      <c r="J26" s="48"/>
      <c r="K26" s="19"/>
      <c r="M26" s="68"/>
      <c r="N26" s="69"/>
      <c r="O26" s="70"/>
    </row>
    <row r="27" spans="1:15" s="2" customFormat="1" ht="12" customHeight="1" x14ac:dyDescent="0.2">
      <c r="A27" s="60"/>
      <c r="B27" s="52" t="s">
        <v>133</v>
      </c>
      <c r="C27" s="62" t="s">
        <v>2</v>
      </c>
      <c r="D27" s="62"/>
      <c r="E27" s="63">
        <v>0.1</v>
      </c>
      <c r="F27" s="64">
        <f>IF(E27&gt;0,60/E27,0)</f>
        <v>600</v>
      </c>
      <c r="G27" s="65">
        <f>IF(E27&gt;0,E27/$F$29,0)</f>
        <v>0.52854122621564492</v>
      </c>
      <c r="H27" s="66">
        <v>0.5</v>
      </c>
      <c r="I27" s="67"/>
      <c r="J27" s="48"/>
      <c r="K27" s="19"/>
      <c r="M27" s="68"/>
      <c r="N27" s="69"/>
      <c r="O27" s="70"/>
    </row>
    <row r="28" spans="1:15" s="2" customFormat="1" ht="12" customHeight="1" x14ac:dyDescent="0.2">
      <c r="A28" s="60"/>
      <c r="B28" s="52" t="s">
        <v>137</v>
      </c>
      <c r="C28" s="62" t="s">
        <v>2</v>
      </c>
      <c r="D28" s="62"/>
      <c r="E28" s="63">
        <v>0.1</v>
      </c>
      <c r="F28" s="64">
        <f>IF(E28&gt;0,60/E28,0)</f>
        <v>600</v>
      </c>
      <c r="G28" s="122">
        <f>IF(E28&gt;0,E28/$F$29,0)</f>
        <v>0.52854122621564492</v>
      </c>
      <c r="H28" s="123">
        <v>0.5</v>
      </c>
      <c r="I28" s="124"/>
      <c r="J28" s="48"/>
      <c r="K28" s="19"/>
      <c r="M28" s="68"/>
      <c r="N28" s="69"/>
      <c r="O28" s="70"/>
    </row>
    <row r="29" spans="1:15" s="37" customFormat="1" ht="13.5" customHeight="1" x14ac:dyDescent="0.2">
      <c r="A29" s="72"/>
      <c r="B29" s="73" t="s">
        <v>12</v>
      </c>
      <c r="C29" s="74"/>
      <c r="D29" s="74"/>
      <c r="E29" s="75">
        <f>SUM(E9:E28)</f>
        <v>4.7299999999999995</v>
      </c>
      <c r="F29" s="76">
        <f>IF(E29&gt;0,E29/J3,0)</f>
        <v>0.18919999999999998</v>
      </c>
      <c r="G29" s="77">
        <f>SUM(G8:G28)</f>
        <v>25.000000000000004</v>
      </c>
      <c r="H29" s="119">
        <f>SUM(H9:I27)</f>
        <v>25</v>
      </c>
      <c r="I29" s="79">
        <f>SUM(I8:I27)</f>
        <v>0</v>
      </c>
      <c r="J29" s="49"/>
    </row>
    <row r="30" spans="1:15" s="37" customFormat="1" ht="12" customHeight="1" x14ac:dyDescent="0.2">
      <c r="A30" s="30"/>
      <c r="B30" s="80"/>
      <c r="C30" s="81"/>
      <c r="D30" s="81"/>
      <c r="E30" s="82"/>
      <c r="F30" s="82"/>
      <c r="G30" s="82"/>
      <c r="H30" s="82"/>
      <c r="I30" s="82"/>
      <c r="J30" s="83"/>
    </row>
    <row r="31" spans="1:15" s="35" customFormat="1" hidden="1" x14ac:dyDescent="0.2">
      <c r="A31" s="139" t="s">
        <v>87</v>
      </c>
      <c r="B31" s="139"/>
      <c r="C31" s="139"/>
      <c r="D31" s="139"/>
      <c r="E31" s="139"/>
      <c r="F31" s="139"/>
      <c r="G31" s="139"/>
      <c r="H31" s="139"/>
      <c r="I31" s="139"/>
      <c r="J31" s="84"/>
    </row>
    <row r="32" spans="1:15" s="5" customFormat="1" ht="18" hidden="1" customHeight="1" x14ac:dyDescent="0.2">
      <c r="A32" s="36" t="s">
        <v>36</v>
      </c>
      <c r="B32" s="85">
        <f>B3</f>
        <v>0</v>
      </c>
      <c r="C32" s="36" t="s">
        <v>40</v>
      </c>
      <c r="D32" s="36"/>
      <c r="E32" s="141"/>
      <c r="F32" s="141"/>
      <c r="G32" s="137" t="s">
        <v>79</v>
      </c>
      <c r="H32" s="137"/>
      <c r="I32" s="43">
        <f>I3</f>
        <v>0</v>
      </c>
      <c r="J32" s="44">
        <f>H51</f>
        <v>0</v>
      </c>
    </row>
    <row r="33" spans="1:11" s="2" customFormat="1" ht="18" hidden="1" customHeight="1" x14ac:dyDescent="0.2">
      <c r="A33" s="36" t="s">
        <v>38</v>
      </c>
      <c r="B33" s="85" t="str">
        <f>B4</f>
        <v>Blouse</v>
      </c>
      <c r="C33" s="87" t="s">
        <v>26</v>
      </c>
      <c r="D33" s="87"/>
      <c r="E33" s="141"/>
      <c r="F33" s="141"/>
      <c r="G33" s="137" t="s">
        <v>35</v>
      </c>
      <c r="H33" s="137"/>
      <c r="I33" s="41">
        <f>I4</f>
        <v>221.98731501057085</v>
      </c>
      <c r="J33" s="29"/>
    </row>
    <row r="34" spans="1:11" ht="10.5" hidden="1" customHeight="1" x14ac:dyDescent="0.2">
      <c r="A34" s="135" t="s">
        <v>6</v>
      </c>
      <c r="B34" s="135" t="s">
        <v>7</v>
      </c>
      <c r="C34" s="135" t="s">
        <v>1</v>
      </c>
      <c r="D34" s="53" t="s">
        <v>82</v>
      </c>
      <c r="E34" s="53" t="s">
        <v>19</v>
      </c>
      <c r="F34" s="135" t="s">
        <v>9</v>
      </c>
      <c r="G34" s="54" t="s">
        <v>10</v>
      </c>
      <c r="H34" s="54" t="s">
        <v>22</v>
      </c>
      <c r="I34" s="55" t="s">
        <v>21</v>
      </c>
      <c r="J34" s="88"/>
      <c r="K34" s="56"/>
    </row>
    <row r="35" spans="1:11" s="2" customFormat="1" ht="10.5" hidden="1" customHeight="1" x14ac:dyDescent="0.2">
      <c r="A35" s="136"/>
      <c r="B35" s="136"/>
      <c r="C35" s="136"/>
      <c r="D35" s="57"/>
      <c r="E35" s="57" t="s">
        <v>8</v>
      </c>
      <c r="F35" s="136"/>
      <c r="G35" s="58" t="s">
        <v>11</v>
      </c>
      <c r="H35" s="58" t="s">
        <v>23</v>
      </c>
      <c r="I35" s="59" t="s">
        <v>24</v>
      </c>
      <c r="J35" s="45"/>
      <c r="K35" s="19"/>
    </row>
    <row r="36" spans="1:11" s="2" customFormat="1" ht="12" hidden="1" customHeight="1" x14ac:dyDescent="0.2">
      <c r="A36" s="60">
        <v>51</v>
      </c>
      <c r="B36" s="52"/>
      <c r="C36" s="62"/>
      <c r="D36" s="62"/>
      <c r="E36" s="63"/>
      <c r="F36" s="64">
        <f>IF(E36&gt;0,60/E36,0)</f>
        <v>0</v>
      </c>
      <c r="G36" s="65">
        <f>IF(E36&gt;0,$I$33/F36,0)</f>
        <v>0</v>
      </c>
      <c r="H36" s="71"/>
      <c r="I36" s="67"/>
      <c r="J36" s="45"/>
      <c r="K36" s="19"/>
    </row>
    <row r="37" spans="1:11" s="2" customFormat="1" ht="12" hidden="1" customHeight="1" x14ac:dyDescent="0.2">
      <c r="A37" s="60">
        <v>52</v>
      </c>
      <c r="B37" s="52"/>
      <c r="C37" s="62"/>
      <c r="D37" s="62"/>
      <c r="E37" s="63"/>
      <c r="F37" s="64">
        <f t="shared" ref="F37:F44" si="5">IF(SUM(E37:E37)&gt;0,60/SUM(E37:E37),0)</f>
        <v>0</v>
      </c>
      <c r="G37" s="65">
        <f t="shared" ref="G37:G50" si="6">IF(E37&gt;0,$I$33/F37,0)</f>
        <v>0</v>
      </c>
      <c r="H37" s="71"/>
      <c r="I37" s="67"/>
      <c r="J37" s="45"/>
      <c r="K37" s="19"/>
    </row>
    <row r="38" spans="1:11" s="2" customFormat="1" ht="12" hidden="1" customHeight="1" x14ac:dyDescent="0.2">
      <c r="A38" s="60">
        <v>53</v>
      </c>
      <c r="B38" s="52"/>
      <c r="C38" s="62"/>
      <c r="D38" s="62"/>
      <c r="E38" s="89"/>
      <c r="F38" s="64">
        <f t="shared" si="5"/>
        <v>0</v>
      </c>
      <c r="G38" s="65">
        <f t="shared" si="6"/>
        <v>0</v>
      </c>
      <c r="H38" s="71"/>
      <c r="I38" s="67"/>
      <c r="J38" s="45"/>
      <c r="K38" s="19"/>
    </row>
    <row r="39" spans="1:11" s="2" customFormat="1" ht="12" hidden="1" customHeight="1" x14ac:dyDescent="0.2">
      <c r="A39" s="60">
        <v>54</v>
      </c>
      <c r="B39" s="52"/>
      <c r="C39" s="62"/>
      <c r="D39" s="62"/>
      <c r="E39" s="89"/>
      <c r="F39" s="64">
        <f t="shared" si="5"/>
        <v>0</v>
      </c>
      <c r="G39" s="65">
        <f t="shared" si="6"/>
        <v>0</v>
      </c>
      <c r="H39" s="71"/>
      <c r="I39" s="67"/>
      <c r="J39" s="45"/>
      <c r="K39" s="19"/>
    </row>
    <row r="40" spans="1:11" s="2" customFormat="1" ht="12" hidden="1" customHeight="1" x14ac:dyDescent="0.2">
      <c r="A40" s="60">
        <v>55</v>
      </c>
      <c r="B40" s="52"/>
      <c r="C40" s="62"/>
      <c r="D40" s="62"/>
      <c r="E40" s="63"/>
      <c r="F40" s="64">
        <f t="shared" si="5"/>
        <v>0</v>
      </c>
      <c r="G40" s="65">
        <f t="shared" si="6"/>
        <v>0</v>
      </c>
      <c r="H40" s="71"/>
      <c r="I40" s="67"/>
      <c r="J40" s="45"/>
      <c r="K40" s="19"/>
    </row>
    <row r="41" spans="1:11" s="2" customFormat="1" ht="12" hidden="1" customHeight="1" x14ac:dyDescent="0.2">
      <c r="A41" s="60">
        <v>56</v>
      </c>
      <c r="B41" s="52"/>
      <c r="C41" s="62"/>
      <c r="D41" s="62"/>
      <c r="E41" s="63"/>
      <c r="F41" s="64">
        <f t="shared" si="5"/>
        <v>0</v>
      </c>
      <c r="G41" s="65">
        <f t="shared" si="6"/>
        <v>0</v>
      </c>
      <c r="H41" s="71"/>
      <c r="I41" s="67"/>
      <c r="J41" s="45"/>
      <c r="K41" s="19"/>
    </row>
    <row r="42" spans="1:11" s="2" customFormat="1" ht="12" hidden="1" customHeight="1" x14ac:dyDescent="0.2">
      <c r="A42" s="60">
        <v>57</v>
      </c>
      <c r="B42" s="52"/>
      <c r="C42" s="62"/>
      <c r="D42" s="62"/>
      <c r="E42" s="63"/>
      <c r="F42" s="64">
        <f t="shared" si="5"/>
        <v>0</v>
      </c>
      <c r="G42" s="65">
        <f t="shared" si="6"/>
        <v>0</v>
      </c>
      <c r="H42" s="71"/>
      <c r="I42" s="67"/>
      <c r="J42" s="45"/>
      <c r="K42" s="19"/>
    </row>
    <row r="43" spans="1:11" s="2" customFormat="1" ht="12" hidden="1" customHeight="1" x14ac:dyDescent="0.2">
      <c r="A43" s="60">
        <v>58</v>
      </c>
      <c r="B43" s="52"/>
      <c r="C43" s="62"/>
      <c r="D43" s="62"/>
      <c r="E43" s="63"/>
      <c r="F43" s="64">
        <f t="shared" si="5"/>
        <v>0</v>
      </c>
      <c r="G43" s="65">
        <f t="shared" si="6"/>
        <v>0</v>
      </c>
      <c r="H43" s="71"/>
      <c r="I43" s="67"/>
      <c r="J43" s="45"/>
      <c r="K43" s="19"/>
    </row>
    <row r="44" spans="1:11" s="2" customFormat="1" ht="12" hidden="1" customHeight="1" x14ac:dyDescent="0.2">
      <c r="A44" s="60">
        <v>59</v>
      </c>
      <c r="B44" s="52"/>
      <c r="C44" s="62"/>
      <c r="D44" s="62"/>
      <c r="E44" s="63"/>
      <c r="F44" s="64">
        <f t="shared" si="5"/>
        <v>0</v>
      </c>
      <c r="G44" s="65">
        <f t="shared" si="6"/>
        <v>0</v>
      </c>
      <c r="H44" s="71"/>
      <c r="I44" s="67"/>
      <c r="J44" s="45"/>
      <c r="K44" s="19"/>
    </row>
    <row r="45" spans="1:11" s="2" customFormat="1" ht="12" hidden="1" customHeight="1" x14ac:dyDescent="0.2">
      <c r="A45" s="60">
        <v>60</v>
      </c>
      <c r="B45" s="52"/>
      <c r="C45" s="62"/>
      <c r="D45" s="62"/>
      <c r="E45" s="63"/>
      <c r="F45" s="64">
        <f t="shared" ref="F45:F50" si="7">IF(SUM(E45:E45)&gt;0,60/SUM(E45:E45),0)</f>
        <v>0</v>
      </c>
      <c r="G45" s="65">
        <f t="shared" si="6"/>
        <v>0</v>
      </c>
      <c r="H45" s="71"/>
      <c r="I45" s="67"/>
      <c r="J45" s="45"/>
      <c r="K45" s="19"/>
    </row>
    <row r="46" spans="1:11" s="2" customFormat="1" ht="12" hidden="1" customHeight="1" x14ac:dyDescent="0.2">
      <c r="A46" s="60">
        <v>61</v>
      </c>
      <c r="B46" s="52"/>
      <c r="C46" s="62"/>
      <c r="D46" s="62"/>
      <c r="E46" s="63"/>
      <c r="F46" s="64">
        <f t="shared" si="7"/>
        <v>0</v>
      </c>
      <c r="G46" s="65">
        <f t="shared" si="6"/>
        <v>0</v>
      </c>
      <c r="H46" s="71"/>
      <c r="I46" s="67"/>
      <c r="J46" s="45"/>
      <c r="K46" s="19"/>
    </row>
    <row r="47" spans="1:11" s="2" customFormat="1" ht="12" hidden="1" customHeight="1" x14ac:dyDescent="0.2">
      <c r="A47" s="60">
        <v>62</v>
      </c>
      <c r="B47" s="52"/>
      <c r="C47" s="62"/>
      <c r="D47" s="62"/>
      <c r="E47" s="63"/>
      <c r="F47" s="64">
        <f t="shared" si="7"/>
        <v>0</v>
      </c>
      <c r="G47" s="65">
        <f t="shared" si="6"/>
        <v>0</v>
      </c>
      <c r="H47" s="71"/>
      <c r="I47" s="67"/>
      <c r="J47" s="45"/>
      <c r="K47" s="19"/>
    </row>
    <row r="48" spans="1:11" s="2" customFormat="1" ht="12" hidden="1" customHeight="1" x14ac:dyDescent="0.2">
      <c r="A48" s="60">
        <v>63</v>
      </c>
      <c r="B48" s="52"/>
      <c r="C48" s="62"/>
      <c r="D48" s="62"/>
      <c r="E48" s="63"/>
      <c r="F48" s="64">
        <f t="shared" si="7"/>
        <v>0</v>
      </c>
      <c r="G48" s="65">
        <f t="shared" si="6"/>
        <v>0</v>
      </c>
      <c r="H48" s="71"/>
      <c r="I48" s="67"/>
      <c r="J48" s="45"/>
      <c r="K48" s="19"/>
    </row>
    <row r="49" spans="1:11" s="2" customFormat="1" ht="12" hidden="1" customHeight="1" x14ac:dyDescent="0.2">
      <c r="A49" s="60">
        <v>64</v>
      </c>
      <c r="B49" s="52"/>
      <c r="C49" s="62"/>
      <c r="D49" s="62"/>
      <c r="E49" s="63"/>
      <c r="F49" s="64">
        <f t="shared" si="7"/>
        <v>0</v>
      </c>
      <c r="G49" s="65">
        <f t="shared" si="6"/>
        <v>0</v>
      </c>
      <c r="H49" s="71"/>
      <c r="I49" s="67"/>
      <c r="J49" s="45"/>
      <c r="K49" s="19"/>
    </row>
    <row r="50" spans="1:11" s="2" customFormat="1" ht="12" hidden="1" customHeight="1" x14ac:dyDescent="0.2">
      <c r="A50" s="60">
        <v>65</v>
      </c>
      <c r="B50" s="52"/>
      <c r="C50" s="62"/>
      <c r="D50" s="62"/>
      <c r="E50" s="63"/>
      <c r="F50" s="64">
        <f t="shared" si="7"/>
        <v>0</v>
      </c>
      <c r="G50" s="65">
        <f t="shared" si="6"/>
        <v>0</v>
      </c>
      <c r="H50" s="71"/>
      <c r="I50" s="67"/>
      <c r="J50" s="45"/>
      <c r="K50" s="19"/>
    </row>
    <row r="51" spans="1:11" s="37" customFormat="1" ht="12" hidden="1" customHeight="1" x14ac:dyDescent="0.2">
      <c r="A51" s="72"/>
      <c r="B51" s="73" t="s">
        <v>12</v>
      </c>
      <c r="C51" s="90"/>
      <c r="D51" s="78"/>
      <c r="E51" s="77">
        <f>SUM(E36:E50)</f>
        <v>0</v>
      </c>
      <c r="F51" s="76"/>
      <c r="G51" s="77">
        <f>SUM(G36:G50)</f>
        <v>0</v>
      </c>
      <c r="H51" s="91">
        <f>SUM(H36:H50)</f>
        <v>0</v>
      </c>
      <c r="I51" s="79">
        <f>SUM(I36:I50)</f>
        <v>0</v>
      </c>
      <c r="J51" s="46"/>
    </row>
    <row r="52" spans="1:11" s="37" customFormat="1" ht="8.1" hidden="1" customHeight="1" x14ac:dyDescent="0.2">
      <c r="A52" s="39"/>
      <c r="B52" s="39"/>
      <c r="C52" s="92"/>
      <c r="D52" s="92"/>
      <c r="E52" s="93"/>
      <c r="F52" s="94"/>
      <c r="G52" s="94"/>
      <c r="H52" s="94"/>
      <c r="I52" s="94"/>
      <c r="J52" s="47"/>
    </row>
    <row r="53" spans="1:11" ht="18" hidden="1" customHeight="1" x14ac:dyDescent="0.2">
      <c r="A53" s="142" t="s">
        <v>88</v>
      </c>
      <c r="B53" s="142"/>
      <c r="C53" s="36"/>
      <c r="D53" s="36"/>
      <c r="E53" s="86"/>
      <c r="F53" s="86"/>
      <c r="G53" s="137" t="s">
        <v>27</v>
      </c>
      <c r="H53" s="137"/>
      <c r="I53" s="41">
        <f>H71</f>
        <v>0</v>
      </c>
    </row>
    <row r="54" spans="1:11" s="2" customFormat="1" ht="10.5" hidden="1" customHeight="1" x14ac:dyDescent="0.2">
      <c r="A54" s="135" t="s">
        <v>6</v>
      </c>
      <c r="B54" s="135" t="s">
        <v>7</v>
      </c>
      <c r="C54" s="135" t="s">
        <v>1</v>
      </c>
      <c r="D54" s="53" t="s">
        <v>82</v>
      </c>
      <c r="E54" s="135" t="s">
        <v>8</v>
      </c>
      <c r="F54" s="135" t="s">
        <v>9</v>
      </c>
      <c r="G54" s="54" t="s">
        <v>10</v>
      </c>
      <c r="H54" s="54" t="s">
        <v>22</v>
      </c>
      <c r="I54" s="53" t="s">
        <v>21</v>
      </c>
      <c r="J54" s="95"/>
      <c r="K54" s="56"/>
    </row>
    <row r="55" spans="1:11" s="2" customFormat="1" ht="10.5" hidden="1" customHeight="1" x14ac:dyDescent="0.2">
      <c r="A55" s="136"/>
      <c r="B55" s="136"/>
      <c r="C55" s="136"/>
      <c r="D55" s="57"/>
      <c r="E55" s="136"/>
      <c r="F55" s="136"/>
      <c r="G55" s="58" t="s">
        <v>11</v>
      </c>
      <c r="H55" s="58" t="s">
        <v>23</v>
      </c>
      <c r="I55" s="57" t="s">
        <v>24</v>
      </c>
      <c r="J55" s="18"/>
      <c r="K55" s="19"/>
    </row>
    <row r="56" spans="1:11" s="2" customFormat="1" ht="12" hidden="1" customHeight="1" x14ac:dyDescent="0.2">
      <c r="A56" s="60">
        <v>66</v>
      </c>
      <c r="B56" s="52"/>
      <c r="C56" s="62"/>
      <c r="D56" s="62"/>
      <c r="E56" s="63"/>
      <c r="F56" s="64">
        <f t="shared" ref="F56:F70" si="8">IF(SUM(E56:E56)&gt;0,60/SUM(E56:E56),0)</f>
        <v>0</v>
      </c>
      <c r="G56" s="65">
        <f>IF(E56&gt;0,$I$4/F56,0)</f>
        <v>0</v>
      </c>
      <c r="H56" s="71"/>
      <c r="I56" s="96"/>
      <c r="J56" s="56"/>
      <c r="K56" s="19"/>
    </row>
    <row r="57" spans="1:11" s="2" customFormat="1" ht="12" hidden="1" customHeight="1" x14ac:dyDescent="0.2">
      <c r="A57" s="60">
        <v>67</v>
      </c>
      <c r="B57" s="52"/>
      <c r="C57" s="62"/>
      <c r="D57" s="62"/>
      <c r="E57" s="63"/>
      <c r="F57" s="64">
        <f t="shared" si="8"/>
        <v>0</v>
      </c>
      <c r="G57" s="65">
        <f t="shared" ref="G57:G70" si="9">IF(E57&gt;0,$I$4/F57,0)</f>
        <v>0</v>
      </c>
      <c r="H57" s="71"/>
      <c r="I57" s="96"/>
      <c r="J57" s="56"/>
      <c r="K57" s="19"/>
    </row>
    <row r="58" spans="1:11" s="2" customFormat="1" ht="12" hidden="1" customHeight="1" x14ac:dyDescent="0.2">
      <c r="A58" s="60">
        <v>68</v>
      </c>
      <c r="B58" s="52"/>
      <c r="C58" s="62"/>
      <c r="D58" s="62"/>
      <c r="E58" s="63"/>
      <c r="F58" s="64">
        <f t="shared" si="8"/>
        <v>0</v>
      </c>
      <c r="G58" s="65">
        <f t="shared" si="9"/>
        <v>0</v>
      </c>
      <c r="H58" s="71"/>
      <c r="I58" s="96"/>
      <c r="J58" s="56"/>
      <c r="K58" s="19"/>
    </row>
    <row r="59" spans="1:11" s="2" customFormat="1" ht="12" hidden="1" customHeight="1" x14ac:dyDescent="0.2">
      <c r="A59" s="60">
        <v>69</v>
      </c>
      <c r="B59" s="52"/>
      <c r="C59" s="62"/>
      <c r="D59" s="62"/>
      <c r="E59" s="63"/>
      <c r="F59" s="64">
        <f t="shared" si="8"/>
        <v>0</v>
      </c>
      <c r="G59" s="65">
        <f t="shared" si="9"/>
        <v>0</v>
      </c>
      <c r="H59" s="71"/>
      <c r="I59" s="96"/>
      <c r="J59" s="56"/>
      <c r="K59" s="19"/>
    </row>
    <row r="60" spans="1:11" s="2" customFormat="1" ht="12" hidden="1" customHeight="1" x14ac:dyDescent="0.2">
      <c r="A60" s="60">
        <v>70</v>
      </c>
      <c r="B60" s="52"/>
      <c r="C60" s="62"/>
      <c r="D60" s="62"/>
      <c r="E60" s="63"/>
      <c r="F60" s="64">
        <f t="shared" si="8"/>
        <v>0</v>
      </c>
      <c r="G60" s="65">
        <f t="shared" si="9"/>
        <v>0</v>
      </c>
      <c r="H60" s="71"/>
      <c r="I60" s="96"/>
      <c r="J60" s="56"/>
      <c r="K60" s="19"/>
    </row>
    <row r="61" spans="1:11" s="2" customFormat="1" ht="12" hidden="1" customHeight="1" x14ac:dyDescent="0.2">
      <c r="A61" s="60">
        <v>71</v>
      </c>
      <c r="B61" s="52"/>
      <c r="C61" s="62"/>
      <c r="D61" s="62"/>
      <c r="E61" s="63"/>
      <c r="F61" s="64">
        <f t="shared" si="8"/>
        <v>0</v>
      </c>
      <c r="G61" s="65">
        <f t="shared" si="9"/>
        <v>0</v>
      </c>
      <c r="H61" s="71"/>
      <c r="I61" s="96"/>
      <c r="J61" s="56"/>
      <c r="K61" s="19"/>
    </row>
    <row r="62" spans="1:11" s="2" customFormat="1" ht="12" hidden="1" customHeight="1" x14ac:dyDescent="0.2">
      <c r="A62" s="60">
        <v>72</v>
      </c>
      <c r="B62" s="52"/>
      <c r="C62" s="62"/>
      <c r="D62" s="62"/>
      <c r="E62" s="63"/>
      <c r="F62" s="64">
        <f t="shared" si="8"/>
        <v>0</v>
      </c>
      <c r="G62" s="65">
        <f t="shared" si="9"/>
        <v>0</v>
      </c>
      <c r="H62" s="71"/>
      <c r="I62" s="96"/>
      <c r="J62" s="56"/>
      <c r="K62" s="19"/>
    </row>
    <row r="63" spans="1:11" s="2" customFormat="1" ht="12" hidden="1" customHeight="1" x14ac:dyDescent="0.2">
      <c r="A63" s="60">
        <v>73</v>
      </c>
      <c r="B63" s="52"/>
      <c r="C63" s="62"/>
      <c r="D63" s="62"/>
      <c r="E63" s="63"/>
      <c r="F63" s="64">
        <f t="shared" si="8"/>
        <v>0</v>
      </c>
      <c r="G63" s="65">
        <f t="shared" si="9"/>
        <v>0</v>
      </c>
      <c r="H63" s="71"/>
      <c r="I63" s="96"/>
      <c r="J63" s="56"/>
      <c r="K63" s="19"/>
    </row>
    <row r="64" spans="1:11" s="2" customFormat="1" ht="12" hidden="1" customHeight="1" x14ac:dyDescent="0.2">
      <c r="A64" s="60">
        <v>74</v>
      </c>
      <c r="B64" s="52"/>
      <c r="C64" s="62"/>
      <c r="D64" s="62"/>
      <c r="E64" s="63"/>
      <c r="F64" s="64">
        <f t="shared" si="8"/>
        <v>0</v>
      </c>
      <c r="G64" s="65">
        <f t="shared" si="9"/>
        <v>0</v>
      </c>
      <c r="H64" s="71"/>
      <c r="I64" s="96"/>
      <c r="J64" s="56"/>
      <c r="K64" s="19"/>
    </row>
    <row r="65" spans="1:11" s="2" customFormat="1" ht="12" hidden="1" customHeight="1" x14ac:dyDescent="0.2">
      <c r="A65" s="60">
        <v>75</v>
      </c>
      <c r="B65" s="52"/>
      <c r="C65" s="62"/>
      <c r="D65" s="62"/>
      <c r="E65" s="63"/>
      <c r="F65" s="64">
        <f t="shared" si="8"/>
        <v>0</v>
      </c>
      <c r="G65" s="65">
        <f t="shared" si="9"/>
        <v>0</v>
      </c>
      <c r="H65" s="71"/>
      <c r="I65" s="96"/>
      <c r="J65" s="56"/>
      <c r="K65" s="19"/>
    </row>
    <row r="66" spans="1:11" s="2" customFormat="1" ht="12" hidden="1" customHeight="1" x14ac:dyDescent="0.2">
      <c r="A66" s="60">
        <v>76</v>
      </c>
      <c r="B66" s="52"/>
      <c r="C66" s="62"/>
      <c r="D66" s="62"/>
      <c r="E66" s="63"/>
      <c r="F66" s="64">
        <f t="shared" si="8"/>
        <v>0</v>
      </c>
      <c r="G66" s="65">
        <f t="shared" si="9"/>
        <v>0</v>
      </c>
      <c r="H66" s="71"/>
      <c r="I66" s="96"/>
      <c r="J66" s="56"/>
      <c r="K66" s="19"/>
    </row>
    <row r="67" spans="1:11" s="2" customFormat="1" ht="12" hidden="1" customHeight="1" x14ac:dyDescent="0.2">
      <c r="A67" s="60">
        <v>77</v>
      </c>
      <c r="B67" s="52"/>
      <c r="C67" s="62"/>
      <c r="D67" s="62"/>
      <c r="E67" s="63"/>
      <c r="F67" s="64">
        <f t="shared" si="8"/>
        <v>0</v>
      </c>
      <c r="G67" s="65">
        <f t="shared" si="9"/>
        <v>0</v>
      </c>
      <c r="H67" s="71"/>
      <c r="I67" s="96"/>
      <c r="J67" s="56"/>
      <c r="K67" s="19"/>
    </row>
    <row r="68" spans="1:11" s="2" customFormat="1" ht="12" hidden="1" customHeight="1" x14ac:dyDescent="0.2">
      <c r="A68" s="60">
        <v>78</v>
      </c>
      <c r="B68" s="52"/>
      <c r="C68" s="62"/>
      <c r="D68" s="62"/>
      <c r="E68" s="63"/>
      <c r="F68" s="64">
        <f t="shared" si="8"/>
        <v>0</v>
      </c>
      <c r="G68" s="65">
        <f t="shared" si="9"/>
        <v>0</v>
      </c>
      <c r="H68" s="71"/>
      <c r="I68" s="96"/>
      <c r="J68" s="56"/>
      <c r="K68" s="19"/>
    </row>
    <row r="69" spans="1:11" s="2" customFormat="1" ht="12" hidden="1" customHeight="1" x14ac:dyDescent="0.2">
      <c r="A69" s="60">
        <v>79</v>
      </c>
      <c r="B69" s="52"/>
      <c r="C69" s="62"/>
      <c r="D69" s="62"/>
      <c r="E69" s="63"/>
      <c r="F69" s="64">
        <f t="shared" si="8"/>
        <v>0</v>
      </c>
      <c r="G69" s="65">
        <f t="shared" si="9"/>
        <v>0</v>
      </c>
      <c r="H69" s="71"/>
      <c r="I69" s="96"/>
      <c r="J69" s="56"/>
      <c r="K69" s="19"/>
    </row>
    <row r="70" spans="1:11" s="2" customFormat="1" ht="12" hidden="1" customHeight="1" x14ac:dyDescent="0.2">
      <c r="A70" s="60">
        <v>80</v>
      </c>
      <c r="B70" s="52"/>
      <c r="C70" s="62"/>
      <c r="D70" s="62"/>
      <c r="E70" s="63"/>
      <c r="F70" s="64">
        <f t="shared" si="8"/>
        <v>0</v>
      </c>
      <c r="G70" s="65">
        <f t="shared" si="9"/>
        <v>0</v>
      </c>
      <c r="H70" s="71"/>
      <c r="I70" s="96"/>
      <c r="J70" s="56"/>
      <c r="K70" s="19"/>
    </row>
    <row r="71" spans="1:11" s="37" customFormat="1" ht="12" hidden="1" customHeight="1" x14ac:dyDescent="0.2">
      <c r="A71" s="72"/>
      <c r="B71" s="73" t="s">
        <v>12</v>
      </c>
      <c r="C71" s="90"/>
      <c r="D71" s="90"/>
      <c r="E71" s="75">
        <f>SUM(E56:E70)</f>
        <v>0</v>
      </c>
      <c r="F71" s="76"/>
      <c r="G71" s="77">
        <f>SUM(G56:G70)</f>
        <v>0</v>
      </c>
      <c r="H71" s="91">
        <f>SUM(H56:H70)</f>
        <v>0</v>
      </c>
      <c r="I71" s="77">
        <f>SUM(I56:I70)</f>
        <v>0</v>
      </c>
      <c r="J71" s="56"/>
    </row>
    <row r="72" spans="1:11" s="31" customFormat="1" ht="7.5" hidden="1" customHeight="1" x14ac:dyDescent="0.2">
      <c r="A72" s="97"/>
      <c r="B72" s="98"/>
      <c r="C72" s="99"/>
      <c r="D72" s="99"/>
      <c r="E72" s="100"/>
      <c r="F72" s="101"/>
      <c r="G72" s="102"/>
      <c r="H72" s="102"/>
      <c r="I72" s="102"/>
      <c r="J72" s="30"/>
      <c r="K72" s="42"/>
    </row>
    <row r="73" spans="1:11" s="37" customFormat="1" ht="15" customHeight="1" x14ac:dyDescent="0.2">
      <c r="A73" s="72"/>
      <c r="B73" s="73" t="s">
        <v>32</v>
      </c>
      <c r="C73" s="90"/>
      <c r="D73" s="90"/>
      <c r="E73" s="75">
        <f>SUM(E29,E51,E71)</f>
        <v>4.7299999999999995</v>
      </c>
      <c r="F73" s="75">
        <f>SUM(F29,F51,F71)</f>
        <v>0.18919999999999998</v>
      </c>
      <c r="G73" s="75">
        <f>SUM(G29,G51,G71)</f>
        <v>25.000000000000004</v>
      </c>
      <c r="H73" s="120">
        <f>SUM(H29,H51,H71)</f>
        <v>25</v>
      </c>
      <c r="I73" s="75">
        <f>SUM(I29,I51,I71)</f>
        <v>0</v>
      </c>
      <c r="J73" s="40"/>
    </row>
    <row r="74" spans="1:11" s="37" customFormat="1" ht="15" hidden="1" customHeight="1" x14ac:dyDescent="0.2">
      <c r="A74" s="72"/>
      <c r="B74" s="73" t="s">
        <v>28</v>
      </c>
      <c r="C74" s="90"/>
      <c r="D74" s="90"/>
      <c r="E74" s="75">
        <f>J4*8/J3</f>
        <v>101.47991543340382</v>
      </c>
      <c r="F74" s="76"/>
      <c r="G74" s="78"/>
      <c r="H74" s="78"/>
      <c r="I74" s="77">
        <f>I73/12</f>
        <v>0</v>
      </c>
      <c r="J74" s="40"/>
    </row>
    <row r="75" spans="1:11" ht="18" customHeight="1" x14ac:dyDescent="0.2">
      <c r="B75" s="104" t="s">
        <v>100</v>
      </c>
      <c r="C75" s="36"/>
      <c r="D75" s="36"/>
      <c r="E75" s="86"/>
      <c r="F75" s="86"/>
      <c r="G75" s="9"/>
      <c r="H75" s="9"/>
      <c r="I75" s="43"/>
    </row>
    <row r="76" spans="1:11" s="2" customFormat="1" ht="15" customHeight="1" x14ac:dyDescent="0.2">
      <c r="A76" s="105" t="s">
        <v>6</v>
      </c>
      <c r="B76" s="105" t="s">
        <v>29</v>
      </c>
      <c r="C76" s="105" t="s">
        <v>20</v>
      </c>
      <c r="D76" s="106"/>
      <c r="E76" s="106"/>
      <c r="F76" s="107"/>
      <c r="G76" s="107"/>
      <c r="H76" s="106"/>
      <c r="J76" s="38"/>
    </row>
    <row r="77" spans="1:11" s="31" customFormat="1" ht="11.25" customHeight="1" x14ac:dyDescent="0.2">
      <c r="A77" s="60">
        <v>1</v>
      </c>
      <c r="B77" s="108" t="s">
        <v>2</v>
      </c>
      <c r="C77" s="109">
        <f>SUMIF(C8:C27,B77,H8:H27)</f>
        <v>18</v>
      </c>
      <c r="D77" s="110"/>
      <c r="E77" s="111"/>
      <c r="F77" s="143" t="s">
        <v>31</v>
      </c>
      <c r="G77" s="143"/>
      <c r="H77" s="143"/>
      <c r="J77" s="29"/>
    </row>
    <row r="78" spans="1:11" s="31" customFormat="1" ht="11.25" customHeight="1" x14ac:dyDescent="0.2">
      <c r="A78" s="60">
        <v>2</v>
      </c>
      <c r="B78" s="108" t="s">
        <v>93</v>
      </c>
      <c r="C78" s="109">
        <f>SUMIF(C8:C27,B78,H8:H27)</f>
        <v>0</v>
      </c>
      <c r="D78" s="110"/>
      <c r="E78" s="112"/>
      <c r="F78" s="143" t="s">
        <v>110</v>
      </c>
      <c r="G78" s="143"/>
      <c r="H78" s="143"/>
      <c r="J78" s="29"/>
    </row>
    <row r="79" spans="1:11" s="31" customFormat="1" ht="11.25" customHeight="1" x14ac:dyDescent="0.2">
      <c r="A79" s="60">
        <v>3</v>
      </c>
      <c r="B79" s="108" t="s">
        <v>25</v>
      </c>
      <c r="C79" s="109">
        <f>SUMIF(C8:C27,B79,H8:I27)</f>
        <v>0</v>
      </c>
      <c r="D79" s="110"/>
      <c r="E79" s="112"/>
      <c r="F79" s="102"/>
      <c r="G79" s="102"/>
      <c r="H79" s="102"/>
      <c r="J79" s="29"/>
    </row>
    <row r="80" spans="1:11" s="31" customFormat="1" ht="11.25" customHeight="1" x14ac:dyDescent="0.2">
      <c r="A80" s="60">
        <v>4</v>
      </c>
      <c r="B80" s="108" t="s">
        <v>3</v>
      </c>
      <c r="C80" s="109">
        <f>SUMIF(C8:C27,B80,H8:H27)</f>
        <v>1</v>
      </c>
      <c r="D80" s="110"/>
      <c r="E80" s="112"/>
      <c r="F80" s="143" t="s">
        <v>31</v>
      </c>
      <c r="G80" s="143"/>
      <c r="H80" s="143"/>
      <c r="J80" s="29"/>
    </row>
    <row r="81" spans="1:10" s="31" customFormat="1" ht="11.25" customHeight="1" x14ac:dyDescent="0.2">
      <c r="A81" s="60">
        <v>5</v>
      </c>
      <c r="B81" s="108" t="s">
        <v>4</v>
      </c>
      <c r="C81" s="109">
        <f>SUMIF(C8:C27,B81,H8:H27)</f>
        <v>0</v>
      </c>
      <c r="D81" s="110"/>
      <c r="E81" s="112"/>
      <c r="F81" s="143" t="s">
        <v>111</v>
      </c>
      <c r="G81" s="143"/>
      <c r="H81" s="143"/>
      <c r="J81" s="29"/>
    </row>
    <row r="82" spans="1:10" s="31" customFormat="1" ht="11.25" customHeight="1" x14ac:dyDescent="0.2">
      <c r="A82" s="60">
        <v>6</v>
      </c>
      <c r="B82" s="108" t="s">
        <v>5</v>
      </c>
      <c r="C82" s="109">
        <f>SUMIF(C8:C27,B82,H8:H27)</f>
        <v>4</v>
      </c>
      <c r="D82" s="110"/>
      <c r="E82" s="112"/>
      <c r="F82" s="102"/>
      <c r="G82" s="102"/>
      <c r="H82" s="102"/>
      <c r="J82" s="29"/>
    </row>
    <row r="83" spans="1:10" s="31" customFormat="1" ht="11.25" customHeight="1" x14ac:dyDescent="0.2">
      <c r="A83" s="60">
        <v>7</v>
      </c>
      <c r="B83" s="108" t="s">
        <v>48</v>
      </c>
      <c r="C83" s="109">
        <f>SUMIF(C8:C27,B83,H8:H27)</f>
        <v>0</v>
      </c>
      <c r="D83" s="110"/>
      <c r="E83" s="112"/>
      <c r="F83" s="102"/>
      <c r="G83" s="102"/>
      <c r="H83" s="102"/>
      <c r="J83" s="29"/>
    </row>
    <row r="84" spans="1:10" s="31" customFormat="1" ht="11.25" customHeight="1" x14ac:dyDescent="0.2">
      <c r="A84" s="60">
        <v>8</v>
      </c>
      <c r="B84" s="108" t="s">
        <v>96</v>
      </c>
      <c r="C84" s="109">
        <f>SUMIF(C8:C27,B84,H8:H27)</f>
        <v>0</v>
      </c>
      <c r="D84" s="110"/>
      <c r="E84" s="112"/>
      <c r="F84" s="143" t="s">
        <v>30</v>
      </c>
      <c r="G84" s="143"/>
      <c r="H84" s="143"/>
      <c r="J84" s="29"/>
    </row>
    <row r="85" spans="1:10" s="31" customFormat="1" ht="11.25" customHeight="1" x14ac:dyDescent="0.2">
      <c r="A85" s="60">
        <v>9</v>
      </c>
      <c r="B85" s="108" t="s">
        <v>98</v>
      </c>
      <c r="C85" s="109">
        <f>SUMIF(C8:C27,B85,H8:H27)</f>
        <v>0</v>
      </c>
      <c r="D85" s="110"/>
      <c r="E85" s="111"/>
      <c r="J85" s="29"/>
    </row>
    <row r="86" spans="1:10" s="31" customFormat="1" ht="11.25" customHeight="1" x14ac:dyDescent="0.2">
      <c r="A86" s="60">
        <v>10</v>
      </c>
      <c r="B86" s="108" t="s">
        <v>97</v>
      </c>
      <c r="C86" s="109">
        <f>SUMIF(C8:C27,B86,H8:H27)</f>
        <v>0</v>
      </c>
      <c r="D86" s="110"/>
      <c r="E86" s="111"/>
      <c r="F86" s="102"/>
      <c r="G86" s="102"/>
      <c r="H86" s="102"/>
      <c r="J86" s="29"/>
    </row>
    <row r="87" spans="1:10" s="31" customFormat="1" ht="11.25" customHeight="1" x14ac:dyDescent="0.2">
      <c r="A87" s="60">
        <v>11</v>
      </c>
      <c r="B87" s="108" t="s">
        <v>109</v>
      </c>
      <c r="C87" s="109">
        <f>SUMIF(C8:C27,B87,H8:H27)</f>
        <v>0</v>
      </c>
      <c r="D87" s="110"/>
      <c r="E87" s="111"/>
      <c r="F87" s="143" t="s">
        <v>31</v>
      </c>
      <c r="G87" s="143"/>
      <c r="H87" s="143"/>
      <c r="J87" s="29"/>
    </row>
    <row r="88" spans="1:10" s="31" customFormat="1" ht="11.25" customHeight="1" x14ac:dyDescent="0.2">
      <c r="A88" s="60">
        <v>12</v>
      </c>
      <c r="B88" s="108" t="s">
        <v>92</v>
      </c>
      <c r="C88" s="109">
        <f>SUMIF(C8:C27,B88,H8:H27)</f>
        <v>2</v>
      </c>
      <c r="D88" s="110"/>
      <c r="E88" s="111"/>
      <c r="F88" s="143" t="s">
        <v>112</v>
      </c>
      <c r="G88" s="143"/>
      <c r="H88" s="143"/>
      <c r="J88" s="29"/>
    </row>
    <row r="89" spans="1:10" s="31" customFormat="1" ht="11.25" customHeight="1" x14ac:dyDescent="0.2">
      <c r="A89" s="60">
        <v>13</v>
      </c>
      <c r="B89" s="108" t="s">
        <v>94</v>
      </c>
      <c r="C89" s="109">
        <f>SUMIF(C8:C27,B89,H8:H27)</f>
        <v>0</v>
      </c>
      <c r="D89" s="110"/>
      <c r="E89" s="111"/>
      <c r="F89" s="102"/>
      <c r="G89" s="102"/>
      <c r="H89" s="102"/>
      <c r="J89" s="29"/>
    </row>
    <row r="90" spans="1:10" s="31" customFormat="1" ht="11.25" customHeight="1" x14ac:dyDescent="0.2">
      <c r="A90" s="60">
        <v>14</v>
      </c>
      <c r="B90" s="108" t="s">
        <v>101</v>
      </c>
      <c r="C90" s="109">
        <f>SUMIF(C9:C27,B90,H9:H27)</f>
        <v>0</v>
      </c>
      <c r="D90" s="110"/>
      <c r="E90" s="111"/>
      <c r="F90" s="102"/>
      <c r="G90" s="102"/>
      <c r="H90" s="102"/>
      <c r="J90" s="29"/>
    </row>
    <row r="91" spans="1:10" s="31" customFormat="1" ht="11.25" customHeight="1" x14ac:dyDescent="0.2">
      <c r="A91" s="60">
        <v>15</v>
      </c>
      <c r="B91" s="108" t="s">
        <v>45</v>
      </c>
      <c r="C91" s="109">
        <f>SUMIF(C10:C29,B91,H10:H29)</f>
        <v>0</v>
      </c>
      <c r="D91" s="110"/>
      <c r="E91" s="111"/>
      <c r="F91" s="102"/>
      <c r="G91" s="102"/>
      <c r="H91" s="102"/>
      <c r="J91" s="29"/>
    </row>
    <row r="92" spans="1:10" s="31" customFormat="1" ht="11.25" customHeight="1" x14ac:dyDescent="0.2">
      <c r="A92" s="60">
        <v>16</v>
      </c>
      <c r="B92" s="108" t="s">
        <v>46</v>
      </c>
      <c r="C92" s="109">
        <f>SUMIF(C11:C30,B92,H11:H30)</f>
        <v>0</v>
      </c>
      <c r="D92" s="110"/>
      <c r="E92" s="111"/>
      <c r="F92" s="102"/>
      <c r="G92" s="102"/>
      <c r="H92" s="102"/>
      <c r="J92" s="29"/>
    </row>
    <row r="93" spans="1:10" s="31" customFormat="1" ht="12" customHeight="1" x14ac:dyDescent="0.2">
      <c r="A93" s="72"/>
      <c r="B93" s="73" t="s">
        <v>12</v>
      </c>
      <c r="C93" s="103">
        <f>SUM(C77:C92)</f>
        <v>25</v>
      </c>
      <c r="D93" s="113"/>
      <c r="E93" s="114"/>
      <c r="J93" s="29"/>
    </row>
  </sheetData>
  <mergeCells count="35">
    <mergeCell ref="E33:F33"/>
    <mergeCell ref="E4:F4"/>
    <mergeCell ref="G4:H4"/>
    <mergeCell ref="C34:C35"/>
    <mergeCell ref="G33:H33"/>
    <mergeCell ref="F34:F35"/>
    <mergeCell ref="A53:B53"/>
    <mergeCell ref="F88:H88"/>
    <mergeCell ref="F77:H77"/>
    <mergeCell ref="F80:H80"/>
    <mergeCell ref="F87:H87"/>
    <mergeCell ref="F78:H78"/>
    <mergeCell ref="A54:A55"/>
    <mergeCell ref="B54:B55"/>
    <mergeCell ref="F81:H81"/>
    <mergeCell ref="F84:H84"/>
    <mergeCell ref="E54:E55"/>
    <mergeCell ref="C54:C55"/>
    <mergeCell ref="F54:F55"/>
    <mergeCell ref="A5:B5"/>
    <mergeCell ref="B34:B35"/>
    <mergeCell ref="A1:J1"/>
    <mergeCell ref="A2:J2"/>
    <mergeCell ref="G53:H53"/>
    <mergeCell ref="C6:C7"/>
    <mergeCell ref="A6:A7"/>
    <mergeCell ref="B6:B7"/>
    <mergeCell ref="F6:F7"/>
    <mergeCell ref="J6:J7"/>
    <mergeCell ref="A31:I31"/>
    <mergeCell ref="E3:F3"/>
    <mergeCell ref="E32:F32"/>
    <mergeCell ref="G32:H32"/>
    <mergeCell ref="G3:H3"/>
    <mergeCell ref="A34:A35"/>
  </mergeCells>
  <phoneticPr fontId="0" type="noConversion"/>
  <dataValidations xWindow="565" yWindow="266" count="4">
    <dataValidation allowBlank="1" showInputMessage="1" showErrorMessage="1" error="Machine Type is Wrong._x000a_Check Your Machine List" sqref="C56:D70 C29:D29 E38:E39 C36:D50"/>
    <dataValidation type="list" allowBlank="1" showInputMessage="1" showErrorMessage="1" sqref="C72:D72">
      <formula1>$B$60:$B$88</formula1>
    </dataValidation>
    <dataValidation type="list" allowBlank="1" showInputMessage="1" showErrorMessage="1" error="Machine Type is Wrong._x000a_Check Your Machine List" sqref="D8:D28">
      <formula1>#REF!</formula1>
    </dataValidation>
    <dataValidation type="list" allowBlank="1" showInputMessage="1" showErrorMessage="1" error="Machine Type is Wrong._x000a_Check Your Machine List" sqref="C8:C28">
      <formula1>$B$77:$B$92</formula1>
    </dataValidation>
  </dataValidations>
  <pageMargins left="0.25" right="0.25" top="0.25" bottom="0.25" header="0.25" footer="0.75"/>
  <pageSetup paperSize="9" scale="91" orientation="portrait" verticalDpi="144" r:id="rId1"/>
  <headerFooter alignWithMargins="0">
    <oddHeader>&amp;R&amp;"Times New Roman,Regular"&amp;8&amp;D</oddHeader>
  </headerFooter>
  <ignoredErrors>
    <ignoredError sqref="B3:B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Cover</vt:lpstr>
      <vt:lpstr>Break Down</vt:lpstr>
      <vt:lpstr>'Break Down'!Print_Area</vt:lpstr>
      <vt:lpstr>Cover!Print_Area</vt:lpstr>
    </vt:vector>
  </TitlesOfParts>
  <Company>Maxco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Malinda</dc:creator>
  <cp:lastModifiedBy>Microsoft</cp:lastModifiedBy>
  <cp:lastPrinted>2017-07-25T09:59:21Z</cp:lastPrinted>
  <dcterms:created xsi:type="dcterms:W3CDTF">2001-05-23T14:54:32Z</dcterms:created>
  <dcterms:modified xsi:type="dcterms:W3CDTF">2018-12-13T17:18:52Z</dcterms:modified>
</cp:coreProperties>
</file>