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480" windowWidth="15600" windowHeight="7155"/>
  </bookViews>
  <sheets>
    <sheet name="June WIP Report" sheetId="202" r:id="rId1"/>
  </sheets>
  <definedNames>
    <definedName name="_xlnm.Print_Area" localSheetId="0">'June WIP Report'!$A$1:$R$13</definedName>
    <definedName name="_xlnm.Print_Titles" localSheetId="0">'June WIP Report'!#REF!</definedName>
  </definedNames>
  <calcPr calcId="144525"/>
</workbook>
</file>

<file path=xl/calcChain.xml><?xml version="1.0" encoding="utf-8"?>
<calcChain xmlns="http://schemas.openxmlformats.org/spreadsheetml/2006/main">
  <c r="M4" i="202" l="1"/>
  <c r="L4" i="202"/>
  <c r="I11" i="202" l="1"/>
  <c r="I4" i="202"/>
  <c r="J13" i="202" l="1"/>
  <c r="K11" i="202"/>
  <c r="L11" i="202" s="1"/>
  <c r="K10" i="202"/>
  <c r="L10" i="202" s="1"/>
  <c r="K9" i="202"/>
  <c r="H8" i="202"/>
  <c r="K8" i="202"/>
  <c r="K7" i="202"/>
  <c r="L7" i="202" s="1"/>
  <c r="K5" i="202"/>
  <c r="L5" i="202" s="1"/>
  <c r="K4" i="202"/>
  <c r="G13" i="202"/>
  <c r="K6" i="202"/>
  <c r="L6" i="202" s="1"/>
  <c r="H6" i="202"/>
  <c r="I6" i="202" s="1"/>
  <c r="K12" i="202"/>
  <c r="H12" i="202"/>
  <c r="I12" i="202" s="1"/>
  <c r="H10" i="202"/>
  <c r="I10" i="202" s="1"/>
  <c r="H9" i="202"/>
  <c r="H7" i="202"/>
  <c r="I7" i="202" s="1"/>
  <c r="N237" i="202"/>
  <c r="E9" i="202"/>
  <c r="L8" i="202"/>
  <c r="H5" i="202"/>
  <c r="I9" i="202" l="1"/>
  <c r="I8" i="202"/>
  <c r="M11" i="202"/>
  <c r="M5" i="202"/>
  <c r="I5" i="202"/>
  <c r="L13" i="202"/>
  <c r="M12" i="202"/>
  <c r="M7" i="202"/>
  <c r="M6" i="202"/>
  <c r="M9" i="202"/>
  <c r="M10" i="202"/>
  <c r="M8" i="202"/>
  <c r="M13" i="202" l="1"/>
</calcChain>
</file>

<file path=xl/sharedStrings.xml><?xml version="1.0" encoding="utf-8"?>
<sst xmlns="http://schemas.openxmlformats.org/spreadsheetml/2006/main" count="54" uniqueCount="47">
  <si>
    <t>Line Name</t>
  </si>
  <si>
    <t>Planned Input Date</t>
  </si>
  <si>
    <t>Style</t>
  </si>
  <si>
    <t>Total</t>
  </si>
  <si>
    <t>Next Style</t>
  </si>
  <si>
    <t>C</t>
  </si>
  <si>
    <t>F</t>
  </si>
  <si>
    <t>G</t>
  </si>
  <si>
    <t>Remarks</t>
  </si>
  <si>
    <t>Buyer</t>
  </si>
  <si>
    <t>S.Oliver</t>
  </si>
  <si>
    <t>Date:</t>
  </si>
  <si>
    <t>Esprit</t>
  </si>
  <si>
    <t>Lefties</t>
  </si>
  <si>
    <t>Input Date</t>
  </si>
  <si>
    <t>J</t>
  </si>
  <si>
    <t>I</t>
  </si>
  <si>
    <t>H</t>
  </si>
  <si>
    <t xml:space="preserve">B </t>
  </si>
  <si>
    <t>E</t>
  </si>
  <si>
    <t xml:space="preserve"> </t>
  </si>
  <si>
    <t>899-4241</t>
  </si>
  <si>
    <t>RM1005109</t>
  </si>
  <si>
    <t xml:space="preserve">A </t>
  </si>
  <si>
    <t>RM1018309</t>
  </si>
  <si>
    <t>Daily Production Report-June</t>
  </si>
  <si>
    <t>Marte Harem</t>
  </si>
  <si>
    <t>834-4100</t>
  </si>
  <si>
    <t>808-8514</t>
  </si>
  <si>
    <t>New Input-SO/803-8202/267 pcs</t>
  </si>
  <si>
    <t>New Input-SO/899-4245/1548 pcs</t>
  </si>
  <si>
    <t>New Input-SO/899-4245/766 pcs</t>
  </si>
  <si>
    <t>899-4231</t>
  </si>
  <si>
    <t>899-4255</t>
  </si>
  <si>
    <t>11.06.2018</t>
  </si>
  <si>
    <t>Prev Output-Esprit/RM1020409/815 pcs</t>
  </si>
  <si>
    <t>Prev Output-Esprit/RM1020509/202 pcs</t>
  </si>
  <si>
    <t>Prev Output-S.O/808-2844/655 pcs</t>
  </si>
  <si>
    <t>Order Qty</t>
  </si>
  <si>
    <t>Cutting Qty</t>
  </si>
  <si>
    <t>Input Balance/Cutting WIP</t>
  </si>
  <si>
    <t>Ttl Input to Sewing</t>
  </si>
  <si>
    <t>Day Input to Sewing</t>
  </si>
  <si>
    <t>Day Output Sewing</t>
  </si>
  <si>
    <t>Ttl Output to Sewing</t>
  </si>
  <si>
    <t xml:space="preserve"> Output balance</t>
  </si>
  <si>
    <t>Sewing Line 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</si>
</sst>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aramond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1"/>
      <color indexed="8"/>
      <name val="Khmer UI"/>
      <family val="2"/>
    </font>
    <font>
      <b/>
      <sz val="11"/>
      <name val="Khmer UI"/>
      <family val="2"/>
    </font>
    <font>
      <b/>
      <sz val="10"/>
      <name val="Khmer UI"/>
      <family val="2"/>
    </font>
    <font>
      <b/>
      <sz val="14"/>
      <color indexed="8"/>
      <name val="Khmer UI"/>
      <family val="2"/>
    </font>
    <font>
      <b/>
      <sz val="14"/>
      <name val="Khmer UI"/>
      <family val="2"/>
    </font>
    <font>
      <b/>
      <sz val="11"/>
      <color rgb="FF0070C0"/>
      <name val="Segoe UI Semibold"/>
      <family val="2"/>
    </font>
    <font>
      <b/>
      <sz val="14"/>
      <color rgb="FF0070C0"/>
      <name val="Khmer UI"/>
      <family val="2"/>
    </font>
    <font>
      <b/>
      <sz val="18"/>
      <name val="Khmer UI"/>
      <family val="2"/>
    </font>
    <font>
      <sz val="14"/>
      <color rgb="FF002060"/>
      <name val="Segoe UI Semibold"/>
      <family val="2"/>
    </font>
    <font>
      <b/>
      <sz val="10"/>
      <color theme="1"/>
      <name val="Calibri"/>
      <family val="2"/>
      <scheme val="minor"/>
    </font>
    <font>
      <b/>
      <sz val="16"/>
      <name val="Segoe UI Semibold"/>
      <family val="2"/>
    </font>
    <font>
      <sz val="16"/>
      <name val="Segoe UI Semibold"/>
      <family val="2"/>
    </font>
    <font>
      <b/>
      <sz val="16"/>
      <color indexed="8"/>
      <name val="Segoe UI Semibold"/>
      <family val="2"/>
    </font>
    <font>
      <b/>
      <sz val="16"/>
      <color theme="1"/>
      <name val="Segoe UI Semibold"/>
      <family val="2"/>
    </font>
    <font>
      <sz val="16"/>
      <color indexed="8"/>
      <name val="Segoe UI Semibold"/>
      <family val="2"/>
    </font>
    <font>
      <sz val="18"/>
      <name val="Tahoma"/>
      <family val="2"/>
    </font>
    <font>
      <sz val="12"/>
      <color rgb="FF002060"/>
      <name val="Segoe UI Semi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1" fontId="12" fillId="2" borderId="2" xfId="2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" fontId="11" fillId="2" borderId="2" xfId="1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9" fillId="3" borderId="7" xfId="1" applyNumberFormat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8" fillId="2" borderId="2" xfId="2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" fontId="21" fillId="2" borderId="1" xfId="1" applyNumberFormat="1" applyFont="1" applyFill="1" applyBorder="1" applyAlignment="1">
      <alignment horizontal="center" vertical="center" wrapText="1"/>
    </xf>
    <xf numFmtId="165" fontId="21" fillId="2" borderId="1" xfId="1" applyNumberFormat="1" applyFont="1" applyFill="1" applyBorder="1" applyAlignment="1">
      <alignment horizontal="center" vertical="center" wrapText="1"/>
    </xf>
    <xf numFmtId="1" fontId="18" fillId="2" borderId="1" xfId="2" applyNumberFormat="1" applyFont="1" applyFill="1" applyBorder="1" applyAlignment="1">
      <alignment horizontal="center" vertical="center" wrapText="1"/>
    </xf>
    <xf numFmtId="164" fontId="20" fillId="2" borderId="1" xfId="2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" fontId="19" fillId="2" borderId="1" xfId="0" applyNumberFormat="1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6" fontId="19" fillId="2" borderId="2" xfId="0" applyNumberFormat="1" applyFont="1" applyFill="1" applyBorder="1" applyAlignment="1">
      <alignment horizontal="center" vertical="center"/>
    </xf>
    <xf numFmtId="0" fontId="20" fillId="2" borderId="2" xfId="1" applyNumberFormat="1" applyFont="1" applyFill="1" applyBorder="1" applyAlignment="1">
      <alignment horizontal="center" vertical="center" wrapText="1"/>
    </xf>
    <xf numFmtId="1" fontId="21" fillId="2" borderId="2" xfId="1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left" vertical="center"/>
    </xf>
    <xf numFmtId="0" fontId="23" fillId="0" borderId="0" xfId="1" applyFont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1" fontId="13" fillId="2" borderId="2" xfId="2" applyNumberFormat="1" applyFont="1" applyFill="1" applyBorder="1" applyAlignment="1">
      <alignment horizontal="center" vertical="center" wrapText="1"/>
    </xf>
    <xf numFmtId="1" fontId="16" fillId="5" borderId="5" xfId="2" applyNumberFormat="1" applyFont="1" applyFill="1" applyBorder="1" applyAlignment="1">
      <alignment horizontal="center" vertical="center" wrapText="1"/>
    </xf>
    <xf numFmtId="1" fontId="16" fillId="5" borderId="8" xfId="2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" fontId="24" fillId="2" borderId="5" xfId="2" applyNumberFormat="1" applyFont="1" applyFill="1" applyBorder="1" applyAlignment="1">
      <alignment horizontal="center" vertical="center" wrapText="1"/>
    </xf>
    <xf numFmtId="1" fontId="24" fillId="2" borderId="8" xfId="2" applyNumberFormat="1" applyFont="1" applyFill="1" applyBorder="1" applyAlignment="1">
      <alignment horizontal="center" vertical="center" wrapText="1"/>
    </xf>
    <xf numFmtId="1" fontId="24" fillId="4" borderId="5" xfId="2" applyNumberFormat="1" applyFont="1" applyFill="1" applyBorder="1" applyAlignment="1">
      <alignment horizontal="center" vertical="center" wrapText="1"/>
    </xf>
    <xf numFmtId="1" fontId="24" fillId="4" borderId="8" xfId="2" applyNumberFormat="1" applyFont="1" applyFill="1" applyBorder="1" applyAlignment="1">
      <alignment horizontal="center" vertical="center" wrapText="1"/>
    </xf>
    <xf numFmtId="1" fontId="16" fillId="2" borderId="5" xfId="2" applyNumberFormat="1" applyFont="1" applyFill="1" applyBorder="1" applyAlignment="1">
      <alignment horizontal="center" vertical="center" wrapText="1"/>
    </xf>
    <xf numFmtId="1" fontId="16" fillId="2" borderId="8" xfId="2" applyNumberFormat="1" applyFont="1" applyFill="1" applyBorder="1" applyAlignment="1">
      <alignment horizontal="center" vertical="center" wrapText="1"/>
    </xf>
  </cellXfs>
  <cellStyles count="5">
    <cellStyle name="Comma 12 2" xfId="3"/>
    <cellStyle name="Comma 2" xfId="2"/>
    <cellStyle name="Comma 2 2" xf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CC"/>
      <color rgb="FF00FF99"/>
      <color rgb="FF00FFCC"/>
      <color rgb="FFFFFFCC"/>
      <color rgb="FF15FFD2"/>
      <color rgb="FFCCFFCC"/>
      <color rgb="FFFF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showGridLines="0" tabSelected="1" zoomScale="80" zoomScaleNormal="80" zoomScaleSheetLayoutView="62" zoomScalePageLayoutView="25" workbookViewId="0">
      <selection activeCell="D10" sqref="D10"/>
    </sheetView>
  </sheetViews>
  <sheetFormatPr defaultColWidth="9.140625" defaultRowHeight="42.75" customHeight="1" x14ac:dyDescent="0.25"/>
  <cols>
    <col min="1" max="1" width="16" style="3" customWidth="1"/>
    <col min="2" max="2" width="10.28515625" style="3" customWidth="1"/>
    <col min="3" max="3" width="20.28515625" style="3" customWidth="1"/>
    <col min="4" max="4" width="12.42578125" style="3" customWidth="1"/>
    <col min="5" max="5" width="10.85546875" style="3" customWidth="1"/>
    <col min="6" max="6" width="22.42578125" style="3" bestFit="1" customWidth="1"/>
    <col min="7" max="7" width="10.85546875" style="3" customWidth="1"/>
    <col min="8" max="8" width="12.7109375" style="3" customWidth="1"/>
    <col min="9" max="9" width="21.42578125" style="3" customWidth="1"/>
    <col min="10" max="11" width="12.7109375" style="3" customWidth="1"/>
    <col min="12" max="12" width="13.85546875" style="3" bestFit="1" customWidth="1"/>
    <col min="13" max="13" width="12.7109375" style="3" customWidth="1"/>
    <col min="14" max="14" width="11.5703125" style="6" customWidth="1"/>
    <col min="15" max="15" width="11.5703125" style="3" customWidth="1"/>
    <col min="16" max="16" width="18.85546875" style="3" customWidth="1"/>
    <col min="17" max="17" width="14" style="3" customWidth="1"/>
    <col min="18" max="18" width="21.7109375" style="3" customWidth="1"/>
    <col min="19" max="21" width="17.42578125" style="3" customWidth="1"/>
    <col min="22" max="16384" width="9.140625" style="3"/>
  </cols>
  <sheetData>
    <row r="1" spans="1:20" ht="18" customHeight="1" x14ac:dyDescent="0.25">
      <c r="A1" s="13"/>
      <c r="B1" s="13"/>
      <c r="C1" s="13"/>
      <c r="D1" s="13"/>
      <c r="E1" s="13"/>
      <c r="F1" s="13"/>
      <c r="G1" s="13"/>
      <c r="H1" s="53" t="s">
        <v>25</v>
      </c>
      <c r="I1" s="53"/>
      <c r="J1" s="53"/>
      <c r="K1" s="53"/>
      <c r="L1" s="53"/>
      <c r="M1" s="13"/>
      <c r="N1" s="13"/>
      <c r="O1" s="13"/>
      <c r="P1" s="10"/>
      <c r="Q1" s="42" t="s">
        <v>11</v>
      </c>
      <c r="R1" s="41" t="s">
        <v>34</v>
      </c>
    </row>
    <row r="2" spans="1:20" ht="18" customHeight="1" thickBot="1" x14ac:dyDescent="0.3">
      <c r="A2" s="4"/>
      <c r="B2" s="4"/>
      <c r="C2" s="4"/>
      <c r="D2" s="4"/>
      <c r="E2" s="4"/>
      <c r="F2" s="4"/>
      <c r="G2" s="4"/>
      <c r="H2" s="1"/>
      <c r="I2" s="1"/>
      <c r="J2" s="1"/>
      <c r="L2" s="1"/>
      <c r="M2" s="1"/>
      <c r="N2" s="2"/>
      <c r="O2" s="1"/>
      <c r="P2" s="1"/>
      <c r="Q2" s="5"/>
      <c r="R2" s="5"/>
    </row>
    <row r="3" spans="1:20" s="45" customFormat="1" ht="50.25" thickBot="1" x14ac:dyDescent="0.3">
      <c r="A3" s="44" t="s">
        <v>9</v>
      </c>
      <c r="B3" s="15" t="s">
        <v>0</v>
      </c>
      <c r="C3" s="15" t="s">
        <v>2</v>
      </c>
      <c r="D3" s="15" t="s">
        <v>38</v>
      </c>
      <c r="E3" s="15" t="s">
        <v>39</v>
      </c>
      <c r="F3" s="15" t="s">
        <v>14</v>
      </c>
      <c r="G3" s="15" t="s">
        <v>42</v>
      </c>
      <c r="H3" s="15" t="s">
        <v>41</v>
      </c>
      <c r="I3" s="46" t="s">
        <v>40</v>
      </c>
      <c r="J3" s="47" t="s">
        <v>43</v>
      </c>
      <c r="K3" s="15" t="s">
        <v>44</v>
      </c>
      <c r="L3" s="48" t="s">
        <v>45</v>
      </c>
      <c r="M3" s="15" t="s">
        <v>46</v>
      </c>
      <c r="N3" s="15" t="s">
        <v>4</v>
      </c>
      <c r="O3" s="16" t="s">
        <v>1</v>
      </c>
      <c r="P3" s="14"/>
      <c r="Q3" s="54" t="s">
        <v>8</v>
      </c>
      <c r="R3" s="55"/>
    </row>
    <row r="4" spans="1:20" ht="44.25" customHeight="1" x14ac:dyDescent="0.25">
      <c r="A4" s="19" t="s">
        <v>13</v>
      </c>
      <c r="B4" s="39" t="s">
        <v>23</v>
      </c>
      <c r="C4" s="21" t="s">
        <v>26</v>
      </c>
      <c r="D4" s="22">
        <v>18000</v>
      </c>
      <c r="E4" s="23">
        <v>18000</v>
      </c>
      <c r="F4" s="24">
        <v>43260</v>
      </c>
      <c r="G4" s="21"/>
      <c r="H4" s="22">
        <v>1358</v>
      </c>
      <c r="I4" s="21">
        <f>E4-H4</f>
        <v>16642</v>
      </c>
      <c r="J4" s="25">
        <v>45</v>
      </c>
      <c r="K4" s="21">
        <f>45</f>
        <v>45</v>
      </c>
      <c r="L4" s="26">
        <f>E4-K4</f>
        <v>17955</v>
      </c>
      <c r="M4" s="27">
        <f>H4-K4</f>
        <v>1313</v>
      </c>
      <c r="N4" s="28"/>
      <c r="O4" s="29"/>
      <c r="P4" s="30"/>
      <c r="Q4" s="56"/>
      <c r="R4" s="57"/>
    </row>
    <row r="5" spans="1:20" ht="44.25" customHeight="1" x14ac:dyDescent="0.25">
      <c r="A5" s="19" t="s">
        <v>10</v>
      </c>
      <c r="B5" s="19" t="s">
        <v>18</v>
      </c>
      <c r="C5" s="21" t="s">
        <v>27</v>
      </c>
      <c r="D5" s="22">
        <v>3000</v>
      </c>
      <c r="E5" s="23">
        <v>3242</v>
      </c>
      <c r="F5" s="24">
        <v>43258</v>
      </c>
      <c r="G5" s="21"/>
      <c r="H5" s="22">
        <f>3122</f>
        <v>3122</v>
      </c>
      <c r="I5" s="21">
        <f t="shared" ref="I5:I12" si="0">E5-H5</f>
        <v>120</v>
      </c>
      <c r="J5" s="25">
        <v>960</v>
      </c>
      <c r="K5" s="21">
        <f>932+1208+960</f>
        <v>3100</v>
      </c>
      <c r="L5" s="26">
        <f>E5-K5</f>
        <v>142</v>
      </c>
      <c r="M5" s="27">
        <f t="shared" ref="M5:M12" si="1">H5-K5</f>
        <v>22</v>
      </c>
      <c r="N5" s="28"/>
      <c r="O5" s="29"/>
      <c r="P5" s="30"/>
      <c r="Q5" s="58" t="s">
        <v>29</v>
      </c>
      <c r="R5" s="59"/>
    </row>
    <row r="6" spans="1:20" ht="44.25" customHeight="1" x14ac:dyDescent="0.25">
      <c r="A6" s="20" t="s">
        <v>10</v>
      </c>
      <c r="B6" s="40" t="s">
        <v>5</v>
      </c>
      <c r="C6" s="31" t="s">
        <v>33</v>
      </c>
      <c r="D6" s="32">
        <v>2682</v>
      </c>
      <c r="E6" s="32">
        <v>2786</v>
      </c>
      <c r="F6" s="24">
        <v>43261</v>
      </c>
      <c r="G6" s="31"/>
      <c r="H6" s="18">
        <f>2786</f>
        <v>2786</v>
      </c>
      <c r="I6" s="21">
        <f t="shared" si="0"/>
        <v>0</v>
      </c>
      <c r="J6" s="18"/>
      <c r="K6" s="31">
        <f>0</f>
        <v>0</v>
      </c>
      <c r="L6" s="26">
        <f>E6-K6</f>
        <v>2786</v>
      </c>
      <c r="M6" s="27">
        <f t="shared" si="1"/>
        <v>2786</v>
      </c>
      <c r="N6" s="33"/>
      <c r="O6" s="34"/>
      <c r="P6" s="35"/>
      <c r="Q6" s="51" t="s">
        <v>37</v>
      </c>
      <c r="R6" s="52"/>
      <c r="T6" s="17"/>
    </row>
    <row r="7" spans="1:20" ht="44.25" customHeight="1" x14ac:dyDescent="0.25">
      <c r="A7" s="20" t="s">
        <v>10</v>
      </c>
      <c r="B7" s="20" t="s">
        <v>19</v>
      </c>
      <c r="C7" s="31" t="s">
        <v>21</v>
      </c>
      <c r="D7" s="32">
        <v>30912</v>
      </c>
      <c r="E7" s="32">
        <v>21873</v>
      </c>
      <c r="F7" s="24">
        <v>43242</v>
      </c>
      <c r="G7" s="31">
        <v>595</v>
      </c>
      <c r="H7" s="18">
        <f>3097+1393+1714+1800+1300+6793+2116+957+2108+595</f>
        <v>21873</v>
      </c>
      <c r="I7" s="21">
        <f t="shared" si="0"/>
        <v>0</v>
      </c>
      <c r="J7" s="18">
        <v>1370</v>
      </c>
      <c r="K7" s="31">
        <f>820+840+820+890+570+1050+1000+1060+840+1150+1100+900+1130+1400+1130+770+1560+1300+1370</f>
        <v>19700</v>
      </c>
      <c r="L7" s="26">
        <f>E7-K7</f>
        <v>2173</v>
      </c>
      <c r="M7" s="27">
        <f t="shared" si="1"/>
        <v>2173</v>
      </c>
      <c r="N7" s="33"/>
      <c r="O7" s="34"/>
      <c r="P7" s="35"/>
      <c r="Q7" s="58" t="s">
        <v>30</v>
      </c>
      <c r="R7" s="59"/>
      <c r="T7" s="17"/>
    </row>
    <row r="8" spans="1:20" ht="44.25" customHeight="1" x14ac:dyDescent="0.25">
      <c r="A8" s="20" t="s">
        <v>10</v>
      </c>
      <c r="B8" s="20" t="s">
        <v>6</v>
      </c>
      <c r="C8" s="31" t="s">
        <v>21</v>
      </c>
      <c r="D8" s="32">
        <v>30912</v>
      </c>
      <c r="E8" s="32">
        <v>11798</v>
      </c>
      <c r="F8" s="24">
        <v>43255</v>
      </c>
      <c r="G8" s="31"/>
      <c r="H8" s="18">
        <f>4394+1980+1962+2108+1354</f>
        <v>11798</v>
      </c>
      <c r="I8" s="21">
        <f t="shared" si="0"/>
        <v>0</v>
      </c>
      <c r="J8" s="18">
        <v>2208</v>
      </c>
      <c r="K8" s="31">
        <f>2000+2400+1390+2200+1600+2208</f>
        <v>11798</v>
      </c>
      <c r="L8" s="26">
        <f>E8-K8</f>
        <v>0</v>
      </c>
      <c r="M8" s="27">
        <f t="shared" si="1"/>
        <v>0</v>
      </c>
      <c r="N8" s="33"/>
      <c r="O8" s="34"/>
      <c r="P8" s="35"/>
      <c r="Q8" s="58" t="s">
        <v>31</v>
      </c>
      <c r="R8" s="59"/>
    </row>
    <row r="9" spans="1:20" ht="44.25" customHeight="1" x14ac:dyDescent="0.25">
      <c r="A9" s="20" t="s">
        <v>10</v>
      </c>
      <c r="B9" s="40" t="s">
        <v>7</v>
      </c>
      <c r="C9" s="31" t="s">
        <v>28</v>
      </c>
      <c r="D9" s="32">
        <v>3060</v>
      </c>
      <c r="E9" s="36">
        <f>3444</f>
        <v>3444</v>
      </c>
      <c r="F9" s="24">
        <v>43260</v>
      </c>
      <c r="G9" s="36">
        <v>2224</v>
      </c>
      <c r="H9" s="32">
        <f>1099+2224</f>
        <v>3323</v>
      </c>
      <c r="I9" s="21">
        <f t="shared" si="0"/>
        <v>121</v>
      </c>
      <c r="J9" s="18">
        <v>1485</v>
      </c>
      <c r="K9" s="31">
        <f>305+1485</f>
        <v>1790</v>
      </c>
      <c r="L9" s="26">
        <v>0</v>
      </c>
      <c r="M9" s="27">
        <f t="shared" si="1"/>
        <v>1533</v>
      </c>
      <c r="N9" s="37"/>
      <c r="O9" s="38"/>
      <c r="P9" s="33"/>
      <c r="Q9" s="60"/>
      <c r="R9" s="61"/>
    </row>
    <row r="10" spans="1:20" ht="44.25" customHeight="1" x14ac:dyDescent="0.25">
      <c r="A10" s="20" t="s">
        <v>12</v>
      </c>
      <c r="B10" s="39" t="s">
        <v>17</v>
      </c>
      <c r="C10" s="21" t="s">
        <v>22</v>
      </c>
      <c r="D10" s="22">
        <v>3202</v>
      </c>
      <c r="E10" s="23">
        <v>3425</v>
      </c>
      <c r="F10" s="24">
        <v>43260</v>
      </c>
      <c r="G10" s="21">
        <v>1375</v>
      </c>
      <c r="H10" s="22">
        <f>1996+1375</f>
        <v>3371</v>
      </c>
      <c r="I10" s="21">
        <f t="shared" si="0"/>
        <v>54</v>
      </c>
      <c r="J10" s="25">
        <v>1415</v>
      </c>
      <c r="K10" s="21">
        <f>600+1415</f>
        <v>2015</v>
      </c>
      <c r="L10" s="26">
        <f>E10-K10</f>
        <v>1410</v>
      </c>
      <c r="M10" s="27">
        <f t="shared" si="1"/>
        <v>1356</v>
      </c>
      <c r="N10" s="33"/>
      <c r="O10" s="34"/>
      <c r="P10" s="35"/>
      <c r="Q10" s="60"/>
      <c r="R10" s="61"/>
    </row>
    <row r="11" spans="1:20" ht="44.25" customHeight="1" x14ac:dyDescent="0.25">
      <c r="A11" s="20" t="s">
        <v>12</v>
      </c>
      <c r="B11" s="40" t="s">
        <v>16</v>
      </c>
      <c r="C11" s="21" t="s">
        <v>24</v>
      </c>
      <c r="D11" s="32">
        <v>4168</v>
      </c>
      <c r="E11" s="36">
        <v>4386</v>
      </c>
      <c r="F11" s="24">
        <v>43260</v>
      </c>
      <c r="G11" s="36">
        <v>2408</v>
      </c>
      <c r="H11" s="32">
        <v>3531</v>
      </c>
      <c r="I11" s="21">
        <f t="shared" si="0"/>
        <v>855</v>
      </c>
      <c r="J11" s="18">
        <v>415</v>
      </c>
      <c r="K11" s="31">
        <f>415</f>
        <v>415</v>
      </c>
      <c r="L11" s="26">
        <f>E11-K11</f>
        <v>3971</v>
      </c>
      <c r="M11" s="27">
        <f t="shared" si="1"/>
        <v>3116</v>
      </c>
      <c r="N11" s="37"/>
      <c r="O11" s="38"/>
      <c r="P11" s="33"/>
      <c r="Q11" s="51" t="s">
        <v>35</v>
      </c>
      <c r="R11" s="52"/>
    </row>
    <row r="12" spans="1:20" ht="44.25" customHeight="1" x14ac:dyDescent="0.25">
      <c r="A12" s="20" t="s">
        <v>10</v>
      </c>
      <c r="B12" s="40" t="s">
        <v>15</v>
      </c>
      <c r="C12" s="31" t="s">
        <v>32</v>
      </c>
      <c r="D12" s="32">
        <v>3000</v>
      </c>
      <c r="E12" s="36">
        <v>3110</v>
      </c>
      <c r="F12" s="24">
        <v>43260</v>
      </c>
      <c r="G12" s="36">
        <v>2070</v>
      </c>
      <c r="H12" s="32">
        <f>3110</f>
        <v>3110</v>
      </c>
      <c r="I12" s="21">
        <f t="shared" si="0"/>
        <v>0</v>
      </c>
      <c r="J12" s="18"/>
      <c r="K12" s="31">
        <f>0</f>
        <v>0</v>
      </c>
      <c r="L12" s="26">
        <v>0</v>
      </c>
      <c r="M12" s="27">
        <f t="shared" si="1"/>
        <v>3110</v>
      </c>
      <c r="N12" s="37"/>
      <c r="O12" s="38"/>
      <c r="P12" s="33" t="s">
        <v>20</v>
      </c>
      <c r="Q12" s="51" t="s">
        <v>36</v>
      </c>
      <c r="R12" s="52"/>
    </row>
    <row r="13" spans="1:20" s="7" customFormat="1" ht="44.25" customHeight="1" x14ac:dyDescent="0.25">
      <c r="A13" s="49" t="s">
        <v>3</v>
      </c>
      <c r="B13" s="49"/>
      <c r="C13" s="49"/>
      <c r="D13" s="49"/>
      <c r="E13" s="49"/>
      <c r="F13" s="43"/>
      <c r="G13" s="11">
        <f>SUM(G4:G12)+1548+766+267+83</f>
        <v>11336</v>
      </c>
      <c r="H13" s="11"/>
      <c r="I13" s="11"/>
      <c r="J13" s="11">
        <f>SUM(J4:J12)+595+570+815+202+655+33</f>
        <v>10768</v>
      </c>
      <c r="K13" s="8"/>
      <c r="L13" s="11">
        <f>SUM(L4:L12)</f>
        <v>28437</v>
      </c>
      <c r="M13" s="12">
        <f>SUM(M4:M12)+1548+766</f>
        <v>17723</v>
      </c>
      <c r="N13" s="11"/>
      <c r="O13" s="9"/>
      <c r="P13" s="9"/>
      <c r="Q13" s="50"/>
      <c r="R13" s="50"/>
    </row>
    <row r="237" spans="14:14" ht="42.75" customHeight="1" x14ac:dyDescent="0.25">
      <c r="N237" s="6">
        <f>1110-210</f>
        <v>900</v>
      </c>
    </row>
  </sheetData>
  <mergeCells count="13">
    <mergeCell ref="A13:E13"/>
    <mergeCell ref="Q13:R13"/>
    <mergeCell ref="Q12:R12"/>
    <mergeCell ref="H1:L1"/>
    <mergeCell ref="Q3:R3"/>
    <mergeCell ref="Q4:R4"/>
    <mergeCell ref="Q5:R5"/>
    <mergeCell ref="Q6:R6"/>
    <mergeCell ref="Q7:R7"/>
    <mergeCell ref="Q8:R8"/>
    <mergeCell ref="Q9:R9"/>
    <mergeCell ref="Q10:R10"/>
    <mergeCell ref="Q11:R11"/>
  </mergeCells>
  <pageMargins left="0.2" right="0.2" top="0.45" bottom="0.2" header="0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WIP Report</vt:lpstr>
      <vt:lpstr>'June WIP Report'!Print_Area</vt:lpstr>
    </vt:vector>
  </TitlesOfParts>
  <Company>Microgate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QC</cp:lastModifiedBy>
  <cp:lastPrinted>2018-06-12T03:48:32Z</cp:lastPrinted>
  <dcterms:created xsi:type="dcterms:W3CDTF">2012-04-09T04:04:37Z</dcterms:created>
  <dcterms:modified xsi:type="dcterms:W3CDTF">2018-11-29T09:12:39Z</dcterms:modified>
</cp:coreProperties>
</file>